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ebsite Backup\help\"/>
    </mc:Choice>
  </mc:AlternateContent>
  <xr:revisionPtr revIDLastSave="0" documentId="13_ncr:1_{713A525C-50D0-49B6-9EC4-2D9856129CB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Project Planner" sheetId="1" r:id="rId1"/>
    <sheet name="Data" sheetId="2" r:id="rId2"/>
  </sheets>
  <definedNames>
    <definedName name="Thickness">Data!$C$2:$C$22</definedName>
    <definedName name="Waste_Factor">Data!$A$2:$A$12</definedName>
    <definedName name="Woodstouse">Data!$G$2:$G$4</definedName>
    <definedName name="Z_0A2537CB_5DFB_464D_A829_C64E72286AF8_.wvu.PrintArea" localSheetId="0">'Project Planner'!$A$1:$K$53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L8" i="2" l="1"/>
  <c r="K8" i="2"/>
  <c r="J8" i="2"/>
  <c r="G4" i="2"/>
  <c r="G3" i="2"/>
  <c r="G2" i="2"/>
  <c r="N53" i="1"/>
  <c r="M53" i="1"/>
  <c r="J53" i="1"/>
  <c r="N52" i="1"/>
  <c r="M52" i="1"/>
  <c r="J52" i="1"/>
  <c r="N51" i="1"/>
  <c r="M51" i="1"/>
  <c r="J51" i="1"/>
  <c r="N50" i="1"/>
  <c r="M50" i="1"/>
  <c r="J50" i="1"/>
  <c r="N49" i="1"/>
  <c r="M49" i="1"/>
  <c r="J49" i="1"/>
  <c r="N48" i="1"/>
  <c r="M48" i="1"/>
  <c r="J48" i="1"/>
  <c r="N47" i="1"/>
  <c r="M47" i="1"/>
  <c r="J47" i="1"/>
  <c r="N46" i="1"/>
  <c r="M46" i="1"/>
  <c r="J46" i="1"/>
  <c r="N45" i="1"/>
  <c r="M45" i="1"/>
  <c r="J45" i="1"/>
  <c r="N44" i="1"/>
  <c r="M44" i="1"/>
  <c r="J44" i="1"/>
  <c r="N43" i="1"/>
  <c r="M43" i="1"/>
  <c r="J43" i="1"/>
  <c r="N42" i="1"/>
  <c r="M42" i="1"/>
  <c r="J42" i="1"/>
  <c r="N41" i="1"/>
  <c r="M41" i="1"/>
  <c r="J41" i="1"/>
  <c r="N40" i="1"/>
  <c r="M40" i="1"/>
  <c r="J40" i="1"/>
  <c r="N39" i="1"/>
  <c r="M39" i="1"/>
  <c r="J39" i="1"/>
  <c r="N38" i="1"/>
  <c r="M38" i="1"/>
  <c r="J38" i="1"/>
  <c r="N37" i="1"/>
  <c r="M37" i="1"/>
  <c r="J37" i="1"/>
  <c r="N36" i="1"/>
  <c r="M36" i="1"/>
  <c r="J36" i="1"/>
  <c r="N35" i="1"/>
  <c r="M35" i="1"/>
  <c r="J35" i="1"/>
  <c r="N34" i="1"/>
  <c r="M34" i="1"/>
  <c r="J34" i="1"/>
  <c r="N33" i="1"/>
  <c r="M33" i="1"/>
  <c r="J33" i="1"/>
  <c r="N32" i="1"/>
  <c r="M32" i="1"/>
  <c r="J32" i="1"/>
  <c r="N31" i="1"/>
  <c r="M31" i="1"/>
  <c r="J31" i="1"/>
  <c r="N30" i="1"/>
  <c r="M30" i="1"/>
  <c r="J30" i="1"/>
  <c r="N29" i="1"/>
  <c r="M29" i="1"/>
  <c r="J29" i="1"/>
  <c r="N28" i="1"/>
  <c r="M28" i="1"/>
  <c r="J28" i="1"/>
  <c r="N27" i="1"/>
  <c r="M27" i="1"/>
  <c r="J27" i="1"/>
  <c r="N26" i="1"/>
  <c r="M26" i="1"/>
  <c r="J26" i="1"/>
  <c r="N25" i="1"/>
  <c r="M25" i="1"/>
  <c r="J25" i="1"/>
  <c r="N24" i="1"/>
  <c r="M24" i="1"/>
  <c r="J24" i="1"/>
  <c r="N23" i="1"/>
  <c r="M23" i="1"/>
  <c r="J23" i="1"/>
  <c r="N22" i="1"/>
  <c r="M22" i="1"/>
  <c r="J22" i="1"/>
  <c r="N21" i="1"/>
  <c r="M21" i="1"/>
  <c r="J21" i="1"/>
  <c r="N20" i="1"/>
  <c r="M20" i="1"/>
  <c r="J20" i="1"/>
  <c r="N19" i="1"/>
  <c r="M19" i="1"/>
  <c r="J19" i="1"/>
  <c r="N18" i="1"/>
  <c r="M18" i="1"/>
  <c r="J18" i="1"/>
  <c r="N17" i="1"/>
  <c r="M17" i="1"/>
  <c r="J17" i="1"/>
  <c r="N16" i="1"/>
  <c r="L15" i="2" s="1"/>
  <c r="I11" i="1" s="1"/>
  <c r="M16" i="1"/>
  <c r="J16" i="1"/>
  <c r="I4" i="1"/>
  <c r="H4" i="1"/>
  <c r="G4" i="1"/>
  <c r="F1" i="1"/>
  <c r="L10" i="2" l="1"/>
  <c r="I6" i="1" s="1"/>
  <c r="K13" i="2"/>
  <c r="H9" i="1" s="1"/>
  <c r="J11" i="2"/>
  <c r="L13" i="2"/>
  <c r="I9" i="1" s="1"/>
  <c r="K11" i="2"/>
  <c r="H7" i="1" s="1"/>
  <c r="J14" i="2"/>
  <c r="G10" i="1" s="1"/>
  <c r="L11" i="2"/>
  <c r="I7" i="1" s="1"/>
  <c r="L14" i="2"/>
  <c r="I10" i="1" s="1"/>
  <c r="K12" i="2"/>
  <c r="H8" i="1" s="1"/>
  <c r="J15" i="2"/>
  <c r="G11" i="1" s="1"/>
  <c r="J10" i="2"/>
  <c r="G6" i="1" s="1"/>
  <c r="L12" i="2"/>
  <c r="I8" i="1" s="1"/>
  <c r="K15" i="2"/>
  <c r="H11" i="1" s="1"/>
  <c r="K14" i="2"/>
  <c r="H10" i="1" s="1"/>
  <c r="J12" i="2"/>
  <c r="G8" i="1" s="1"/>
  <c r="K10" i="2"/>
  <c r="H6" i="1" s="1"/>
  <c r="J13" i="2"/>
  <c r="G9" i="1" s="1"/>
</calcChain>
</file>

<file path=xl/sharedStrings.xml><?xml version="1.0" encoding="utf-8"?>
<sst xmlns="http://schemas.openxmlformats.org/spreadsheetml/2006/main" count="65" uniqueCount="39">
  <si>
    <t xml:space="preserve">    Woodworking Project Planner</t>
  </si>
  <si>
    <t>Choose a waste factor</t>
  </si>
  <si>
    <t>Estimated Materials to Buy</t>
  </si>
  <si>
    <t>Rough Thick</t>
  </si>
  <si>
    <t>1/2"</t>
  </si>
  <si>
    <t>Waste Factor</t>
  </si>
  <si>
    <t>Square feet</t>
  </si>
  <si>
    <t>Thickness</t>
  </si>
  <si>
    <t>Rough Thickness</t>
  </si>
  <si>
    <t>Rgh Thickness ID</t>
  </si>
  <si>
    <t>Woods to Use</t>
  </si>
  <si>
    <t>Calculation: 1). Adds the board footage by each thickness and wood type; 2). then applies the waste factor</t>
  </si>
  <si>
    <t>Password Protected Sheet 4dyzz8</t>
  </si>
  <si>
    <t>a</t>
  </si>
  <si>
    <t>b</t>
  </si>
  <si>
    <t>c</t>
  </si>
  <si>
    <t>Pick your woods</t>
  </si>
  <si>
    <t>4/4</t>
  </si>
  <si>
    <t>d</t>
  </si>
  <si>
    <t>e</t>
  </si>
  <si>
    <t>5/4</t>
  </si>
  <si>
    <t>6/4</t>
  </si>
  <si>
    <t>8/4</t>
  </si>
  <si>
    <t>Board Feet</t>
  </si>
  <si>
    <t>Primary Wood</t>
  </si>
  <si>
    <t>Second Wood</t>
  </si>
  <si>
    <t>Third Wood</t>
  </si>
  <si>
    <t>12/4</t>
  </si>
  <si>
    <t>Enter your project's parts</t>
  </si>
  <si>
    <t>Part Name</t>
  </si>
  <si>
    <t>Type of Wood</t>
  </si>
  <si>
    <t>Final Thickness</t>
  </si>
  <si>
    <t>Final Width</t>
  </si>
  <si>
    <t>Final Length</t>
  </si>
  <si>
    <t>Piece Count</t>
  </si>
  <si>
    <t>Net Bd. Ft.</t>
  </si>
  <si>
    <t>Rough Thick ID</t>
  </si>
  <si>
    <t>Per Part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</si>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</sst>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rgb="FF000000"/>
      <name val="Calibri"/>
    </font>
    <font>
      <b/>
      <sz val="18"/>
      <color rgb="FFFFFFFF"/>
      <name val="Arial"/>
    </font>
    <font>
      <b/>
      <sz val="24"/>
      <color rgb="FFF2F2F2"/>
      <name val="Arial"/>
    </font>
    <font>
      <i/>
      <u/>
      <sz val="10"/>
      <color rgb="FFF2F2F2"/>
      <name val="Arial"/>
    </font>
    <font>
      <sz val="11"/>
      <name val="Calibri"/>
    </font>
    <font>
      <sz val="11"/>
      <color rgb="FF000000"/>
      <name val="Arial"/>
    </font>
    <font>
      <b/>
      <i/>
      <sz val="12"/>
      <color rgb="FF1E4E79"/>
      <name val="Arial"/>
    </font>
    <font>
      <b/>
      <i/>
      <sz val="12"/>
      <color rgb="FFFFE598"/>
      <name val="Arial"/>
    </font>
    <font>
      <b/>
      <i/>
      <u/>
      <sz val="12"/>
      <color rgb="FFFFE598"/>
      <name val="Arial"/>
    </font>
    <font>
      <b/>
      <sz val="24"/>
      <color rgb="FF1E4E79"/>
      <name val="Arial"/>
    </font>
    <font>
      <b/>
      <i/>
      <sz val="12"/>
      <color rgb="FFFFFFFF"/>
      <name val="Arial"/>
    </font>
    <font>
      <b/>
      <i/>
      <u/>
      <sz val="12"/>
      <color rgb="FFFFE598"/>
      <name val="Arial"/>
    </font>
    <font>
      <b/>
      <sz val="14"/>
      <color rgb="FF000000"/>
      <name val="Arial"/>
    </font>
    <font>
      <sz val="11"/>
      <color rgb="FF222A35"/>
      <name val="Arial"/>
    </font>
    <font>
      <b/>
      <i/>
      <sz val="16"/>
      <color rgb="FF1E4E79"/>
      <name val="Arial"/>
    </font>
    <font>
      <i/>
      <sz val="9"/>
      <color rgb="FF1E4E79"/>
      <name val="Arial"/>
    </font>
    <font>
      <sz val="12"/>
      <color rgb="FF1E4E79"/>
      <name val="Arial"/>
    </font>
    <font>
      <b/>
      <sz val="16"/>
      <color rgb="FF1E4E79"/>
      <name val="Arial"/>
    </font>
    <font>
      <b/>
      <sz val="11"/>
      <color rgb="FF000000"/>
      <name val="Calibri"/>
    </font>
    <font>
      <sz val="11"/>
      <color rgb="FFFFFFFF"/>
      <name val="Calibri"/>
    </font>
    <font>
      <b/>
      <i/>
      <u/>
      <sz val="12"/>
      <color rgb="FF0563C1"/>
      <name val="Calibri"/>
    </font>
    <font>
      <i/>
      <sz val="11"/>
      <color rgb="FF1E4E79"/>
      <name val="Arial"/>
    </font>
    <font>
      <sz val="11"/>
      <color rgb="FF7F6000"/>
      <name val="Arial"/>
    </font>
    <font>
      <sz val="11"/>
      <color rgb="FF1E4E79"/>
      <name val="Arial"/>
    </font>
    <font>
      <b/>
      <sz val="11"/>
      <color rgb="FF1E4E79"/>
      <name val="Arial"/>
    </font>
    <font>
      <sz val="11"/>
      <color rgb="FF0C0C0C"/>
      <name val="Arial"/>
    </font>
    <font>
      <b/>
      <i/>
      <u/>
      <sz val="11"/>
      <color rgb="FF0563C1"/>
      <name val="Calibri"/>
    </font>
    <font>
      <i/>
      <sz val="9"/>
      <color rgb="FF7F7F7F"/>
      <name val="Arial"/>
    </font>
    <font>
      <i/>
      <sz val="11"/>
      <color rgb="FF7F7F7F"/>
      <name val="Arial"/>
    </font>
    <font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1E4E79"/>
        <bgColor rgb="FF1E4E79"/>
      </patternFill>
    </fill>
    <fill>
      <patternFill patternType="solid">
        <fgColor rgb="FFCCCCCC"/>
        <bgColor rgb="FFCCCCCC"/>
      </patternFill>
    </fill>
    <fill>
      <patternFill patternType="solid">
        <fgColor rgb="FFD0CECE"/>
        <bgColor rgb="FFD0CECE"/>
      </patternFill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FEF2CB"/>
        <bgColor rgb="FFFEF2CB"/>
      </patternFill>
    </fill>
    <fill>
      <patternFill patternType="solid">
        <fgColor rgb="FF38761D"/>
        <bgColor rgb="FF38761D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</fills>
  <borders count="76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FFFFFF"/>
      </left>
      <right/>
      <top style="thick">
        <color rgb="FFFFFFFF"/>
      </top>
      <bottom/>
      <diagonal/>
    </border>
    <border>
      <left/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/>
      <right/>
      <top/>
      <bottom/>
      <diagonal/>
    </border>
    <border>
      <left style="thick">
        <color rgb="FFFFC000"/>
      </left>
      <right/>
      <top style="thick">
        <color rgb="FFFFC000"/>
      </top>
      <bottom/>
      <diagonal/>
    </border>
    <border>
      <left/>
      <right/>
      <top style="thick">
        <color rgb="FFFFC000"/>
      </top>
      <bottom/>
      <diagonal/>
    </border>
    <border>
      <left/>
      <right style="thick">
        <color rgb="FFFFC000"/>
      </right>
      <top style="thick">
        <color rgb="FFFFC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FFFFFF"/>
      </left>
      <right/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C000"/>
      </left>
      <right/>
      <top/>
      <bottom/>
      <diagonal/>
    </border>
    <border>
      <left/>
      <right/>
      <top/>
      <bottom/>
      <diagonal/>
    </border>
    <border>
      <left/>
      <right style="thick">
        <color rgb="FFFFC000"/>
      </right>
      <top/>
      <bottom/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C000"/>
      </left>
      <right/>
      <top/>
      <bottom style="thin">
        <color rgb="FFF2F2F2"/>
      </bottom>
      <diagonal/>
    </border>
    <border>
      <left/>
      <right/>
      <top/>
      <bottom style="thin">
        <color rgb="FFF2F2F2"/>
      </bottom>
      <diagonal/>
    </border>
    <border>
      <left/>
      <right style="thick">
        <color rgb="FFFFC000"/>
      </right>
      <top/>
      <bottom style="thin">
        <color rgb="FFF2F2F2"/>
      </bottom>
      <diagonal/>
    </border>
    <border>
      <left/>
      <right/>
      <top/>
      <bottom/>
      <diagonal/>
    </border>
    <border>
      <left style="thick">
        <color rgb="FFFFC000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thick">
        <color rgb="FFFFC000"/>
      </right>
      <top style="thin">
        <color rgb="FFF2F2F2"/>
      </top>
      <bottom style="thin">
        <color rgb="FFF2F2F2"/>
      </bottom>
      <diagonal/>
    </border>
    <border>
      <left style="thin">
        <color rgb="FFBF9000"/>
      </left>
      <right style="thin">
        <color rgb="FFBF9000"/>
      </right>
      <top style="thin">
        <color rgb="FFBF9000"/>
      </top>
      <bottom style="thin">
        <color rgb="FFBF9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1E4E79"/>
      </right>
      <top/>
      <bottom/>
      <diagonal/>
    </border>
    <border>
      <left/>
      <right/>
      <top/>
      <bottom style="thin">
        <color rgb="FF1E4E79"/>
      </bottom>
      <diagonal/>
    </border>
    <border>
      <left/>
      <right/>
      <top/>
      <bottom style="thin">
        <color rgb="FF1E4E79"/>
      </bottom>
      <diagonal/>
    </border>
    <border>
      <left/>
      <right/>
      <top/>
      <bottom style="thin">
        <color rgb="FF1E4E79"/>
      </bottom>
      <diagonal/>
    </border>
    <border>
      <left style="thin">
        <color rgb="FFFFFFFF"/>
      </left>
      <right/>
      <top style="thin">
        <color rgb="FF1E4E79"/>
      </top>
      <bottom/>
      <diagonal/>
    </border>
    <border>
      <left/>
      <right/>
      <top style="thin">
        <color rgb="FF1E4E79"/>
      </top>
      <bottom/>
      <diagonal/>
    </border>
    <border>
      <left/>
      <right style="thin">
        <color rgb="FFFFFFFF"/>
      </right>
      <top style="thin">
        <color rgb="FF1E4E79"/>
      </top>
      <bottom/>
      <diagonal/>
    </border>
    <border>
      <left style="thin">
        <color rgb="FF1E4E79"/>
      </left>
      <right/>
      <top style="thin">
        <color rgb="FF1E4E79"/>
      </top>
      <bottom/>
      <diagonal/>
    </border>
    <border>
      <left/>
      <right/>
      <top style="thin">
        <color rgb="FF1E4E79"/>
      </top>
      <bottom/>
      <diagonal/>
    </border>
    <border>
      <left/>
      <right style="thin">
        <color rgb="FF1E4E79"/>
      </right>
      <top style="thin">
        <color rgb="FF1E4E79"/>
      </top>
      <bottom/>
      <diagonal/>
    </border>
    <border>
      <left style="thin">
        <color rgb="FF1E4E79"/>
      </left>
      <right/>
      <top/>
      <bottom style="thin">
        <color rgb="FFF2F2F2"/>
      </bottom>
      <diagonal/>
    </border>
    <border>
      <left/>
      <right style="thin">
        <color rgb="FF1E4E79"/>
      </right>
      <top/>
      <bottom style="thin">
        <color rgb="FFF2F2F2"/>
      </bottom>
      <diagonal/>
    </border>
    <border>
      <left style="thin">
        <color rgb="FF1E4E79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thin">
        <color rgb="FF1E4E79"/>
      </right>
      <top style="thin">
        <color rgb="FFF2F2F2"/>
      </top>
      <bottom style="thin">
        <color rgb="FFF2F2F2"/>
      </bottom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ck">
        <color rgb="FFFFC000"/>
      </left>
      <right style="thin">
        <color rgb="FFF2F2F2"/>
      </right>
      <top style="thin">
        <color rgb="FFF2F2F2"/>
      </top>
      <bottom style="thick">
        <color rgb="FFFFC000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ck">
        <color rgb="FFFFC000"/>
      </bottom>
      <diagonal/>
    </border>
    <border>
      <left style="thin">
        <color rgb="FFF2F2F2"/>
      </left>
      <right style="thick">
        <color rgb="FFFFC000"/>
      </right>
      <top style="thin">
        <color rgb="FFF2F2F2"/>
      </top>
      <bottom style="thick">
        <color rgb="FFFFC000"/>
      </bottom>
      <diagonal/>
    </border>
    <border>
      <left/>
      <right/>
      <top/>
      <bottom style="dotted">
        <color rgb="FFD8D8D8"/>
      </bottom>
      <diagonal/>
    </border>
    <border>
      <left style="thick">
        <color rgb="FFFFFFFF"/>
      </left>
      <right/>
      <top/>
      <bottom style="thin">
        <color rgb="FFD8D8D8"/>
      </bottom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 style="thin">
        <color rgb="FFD8D8D8"/>
      </left>
      <right/>
      <top/>
      <bottom style="thin">
        <color rgb="FFD8D8D8"/>
      </bottom>
      <diagonal/>
    </border>
    <border>
      <left style="thin">
        <color rgb="FFD8D8D8"/>
      </left>
      <right style="thin">
        <color rgb="FFD8D8D8"/>
      </right>
      <top/>
      <bottom style="thin">
        <color rgb="FFD8D8D8"/>
      </bottom>
      <diagonal/>
    </border>
    <border>
      <left style="thin">
        <color rgb="FFD8D8D8"/>
      </left>
      <right style="thick">
        <color rgb="FFFFFFFF"/>
      </right>
      <top/>
      <bottom style="thin">
        <color rgb="FFD8D8D8"/>
      </bottom>
      <diagonal/>
    </border>
    <border>
      <left/>
      <right style="dotted">
        <color rgb="FFD8D8D8"/>
      </right>
      <top style="dotted">
        <color rgb="FFD8D8D8"/>
      </top>
      <bottom/>
      <diagonal/>
    </border>
    <border>
      <left style="thick">
        <color rgb="FFFFFFFF"/>
      </left>
      <right/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/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ck">
        <color rgb="FFFFFFFF"/>
      </right>
      <top style="thin">
        <color rgb="FFD8D8D8"/>
      </top>
      <bottom style="thin">
        <color rgb="FFD8D8D8"/>
      </bottom>
      <diagonal/>
    </border>
    <border>
      <left style="thin">
        <color rgb="FF1E4E79"/>
      </left>
      <right style="thin">
        <color rgb="FFF2F2F2"/>
      </right>
      <top style="thin">
        <color rgb="FFF2F2F2"/>
      </top>
      <bottom style="thin">
        <color rgb="FF1E4E79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1E4E79"/>
      </bottom>
      <diagonal/>
    </border>
    <border>
      <left style="thin">
        <color rgb="FFF2F2F2"/>
      </left>
      <right style="thin">
        <color rgb="FF1E4E79"/>
      </right>
      <top style="thin">
        <color rgb="FFF2F2F2"/>
      </top>
      <bottom style="thin">
        <color rgb="FF1E4E79"/>
      </bottom>
      <diagonal/>
    </border>
    <border>
      <left style="thin">
        <color rgb="FFF2F2F2"/>
      </left>
      <right style="thin">
        <color rgb="FFF2F2F2"/>
      </right>
      <top/>
      <bottom style="thin">
        <color rgb="FFF2F2F2"/>
      </bottom>
      <diagonal/>
    </border>
    <border>
      <left style="thick">
        <color rgb="FFFFFFFF"/>
      </left>
      <right/>
      <top style="thin">
        <color rgb="FFD8D8D8"/>
      </top>
      <bottom style="thick">
        <color rgb="FFFFFFFF"/>
      </bottom>
      <diagonal/>
    </border>
    <border>
      <left/>
      <right style="thin">
        <color rgb="FFD8D8D8"/>
      </right>
      <top style="thin">
        <color rgb="FFD8D8D8"/>
      </top>
      <bottom style="thick">
        <color rgb="FFFFFFFF"/>
      </bottom>
      <diagonal/>
    </border>
    <border>
      <left style="thin">
        <color rgb="FFD8D8D8"/>
      </left>
      <right/>
      <top style="thin">
        <color rgb="FFD8D8D8"/>
      </top>
      <bottom style="thick">
        <color rgb="FFFFFFFF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ck">
        <color rgb="FFFFFFFF"/>
      </bottom>
      <diagonal/>
    </border>
    <border>
      <left style="thin">
        <color rgb="FFD8D8D8"/>
      </left>
      <right style="thick">
        <color rgb="FFFFFFFF"/>
      </right>
      <top style="thin">
        <color rgb="FFD8D8D8"/>
      </top>
      <bottom style="thick">
        <color rgb="FFFFFFFF"/>
      </bottom>
      <diagonal/>
    </border>
  </borders>
  <cellStyleXfs count="1">
    <xf numFmtId="0" fontId="0" fillId="0" borderId="0"/>
  </cellStyleXfs>
  <cellXfs count="128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5" fillId="2" borderId="1" xfId="0" applyFont="1" applyFill="1" applyBorder="1"/>
    <xf numFmtId="0" fontId="5" fillId="2" borderId="5" xfId="0" applyFont="1" applyFill="1" applyBorder="1"/>
    <xf numFmtId="0" fontId="5" fillId="0" borderId="0" xfId="0" applyFont="1"/>
    <xf numFmtId="0" fontId="5" fillId="3" borderId="6" xfId="0" applyFont="1" applyFill="1" applyBorder="1"/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5" fillId="4" borderId="5" xfId="0" applyFont="1" applyFill="1" applyBorder="1"/>
    <xf numFmtId="0" fontId="11" fillId="4" borderId="12" xfId="0" applyFont="1" applyFill="1" applyBorder="1" applyAlignment="1">
      <alignment vertical="center"/>
    </xf>
    <xf numFmtId="0" fontId="5" fillId="4" borderId="16" xfId="0" applyFont="1" applyFill="1" applyBorder="1"/>
    <xf numFmtId="0" fontId="13" fillId="4" borderId="12" xfId="0" applyFont="1" applyFill="1" applyBorder="1"/>
    <xf numFmtId="0" fontId="9" fillId="4" borderId="5" xfId="0" applyFont="1" applyFill="1" applyBorder="1" applyAlignment="1">
      <alignment vertical="top"/>
    </xf>
    <xf numFmtId="0" fontId="5" fillId="4" borderId="21" xfId="0" applyFont="1" applyFill="1" applyBorder="1"/>
    <xf numFmtId="0" fontId="5" fillId="4" borderId="29" xfId="0" applyFont="1" applyFill="1" applyBorder="1"/>
    <xf numFmtId="49" fontId="16" fillId="8" borderId="30" xfId="0" applyNumberFormat="1" applyFont="1" applyFill="1" applyBorder="1" applyAlignment="1">
      <alignment horizontal="center"/>
    </xf>
    <xf numFmtId="1" fontId="17" fillId="5" borderId="31" xfId="0" applyNumberFormat="1" applyFont="1" applyFill="1" applyBorder="1" applyAlignment="1">
      <alignment horizontal="center"/>
    </xf>
    <xf numFmtId="1" fontId="17" fillId="5" borderId="32" xfId="0" applyNumberFormat="1" applyFont="1" applyFill="1" applyBorder="1" applyAlignment="1">
      <alignment horizontal="center"/>
    </xf>
    <xf numFmtId="0" fontId="18" fillId="0" borderId="33" xfId="0" applyFont="1" applyBorder="1"/>
    <xf numFmtId="0" fontId="18" fillId="0" borderId="0" xfId="0" applyFont="1"/>
    <xf numFmtId="0" fontId="18" fillId="0" borderId="33" xfId="0" applyFont="1" applyBorder="1" applyAlignment="1">
      <alignment horizontal="right"/>
    </xf>
    <xf numFmtId="0" fontId="18" fillId="9" borderId="33" xfId="0" applyFont="1" applyFill="1" applyBorder="1"/>
    <xf numFmtId="0" fontId="0" fillId="0" borderId="0" xfId="0" applyFont="1"/>
    <xf numFmtId="0" fontId="0" fillId="0" borderId="33" xfId="0" applyFont="1" applyBorder="1"/>
    <xf numFmtId="12" fontId="0" fillId="0" borderId="33" xfId="0" applyNumberFormat="1" applyFont="1" applyBorder="1"/>
    <xf numFmtId="2" fontId="0" fillId="0" borderId="33" xfId="0" applyNumberFormat="1" applyFont="1" applyBorder="1"/>
    <xf numFmtId="0" fontId="0" fillId="9" borderId="33" xfId="0" applyFont="1" applyFill="1" applyBorder="1"/>
    <xf numFmtId="0" fontId="0" fillId="0" borderId="37" xfId="0" applyFont="1" applyBorder="1"/>
    <xf numFmtId="0" fontId="15" fillId="4" borderId="16" xfId="0" applyFont="1" applyFill="1" applyBorder="1"/>
    <xf numFmtId="0" fontId="22" fillId="4" borderId="12" xfId="0" applyFont="1" applyFill="1" applyBorder="1"/>
    <xf numFmtId="49" fontId="23" fillId="11" borderId="49" xfId="0" applyNumberFormat="1" applyFont="1" applyFill="1" applyBorder="1" applyAlignment="1">
      <alignment horizontal="center"/>
    </xf>
    <xf numFmtId="1" fontId="23" fillId="11" borderId="31" xfId="0" applyNumberFormat="1" applyFont="1" applyFill="1" applyBorder="1" applyAlignment="1">
      <alignment horizontal="center"/>
    </xf>
    <xf numFmtId="1" fontId="23" fillId="11" borderId="50" xfId="0" applyNumberFormat="1" applyFont="1" applyFill="1" applyBorder="1" applyAlignment="1">
      <alignment horizontal="center"/>
    </xf>
    <xf numFmtId="49" fontId="23" fillId="11" borderId="51" xfId="0" applyNumberFormat="1" applyFont="1" applyFill="1" applyBorder="1" applyAlignment="1">
      <alignment horizontal="center"/>
    </xf>
    <xf numFmtId="0" fontId="24" fillId="12" borderId="18" xfId="0" applyFont="1" applyFill="1" applyBorder="1"/>
    <xf numFmtId="0" fontId="9" fillId="4" borderId="29" xfId="0" applyFont="1" applyFill="1" applyBorder="1" applyAlignment="1">
      <alignment vertical="top"/>
    </xf>
    <xf numFmtId="0" fontId="24" fillId="12" borderId="23" xfId="0" applyFont="1" applyFill="1" applyBorder="1"/>
    <xf numFmtId="0" fontId="26" fillId="4" borderId="0" xfId="0" applyFont="1" applyFill="1" applyAlignment="1">
      <alignment horizontal="center" vertical="center"/>
    </xf>
    <xf numFmtId="0" fontId="22" fillId="4" borderId="34" xfId="0" applyFont="1" applyFill="1" applyBorder="1"/>
    <xf numFmtId="49" fontId="16" fillId="8" borderId="52" xfId="0" applyNumberFormat="1" applyFont="1" applyFill="1" applyBorder="1" applyAlignment="1">
      <alignment horizontal="center"/>
    </xf>
    <xf numFmtId="1" fontId="17" fillId="5" borderId="53" xfId="0" applyNumberFormat="1" applyFont="1" applyFill="1" applyBorder="1" applyAlignment="1">
      <alignment horizontal="center"/>
    </xf>
    <xf numFmtId="1" fontId="17" fillId="5" borderId="54" xfId="0" applyNumberFormat="1" applyFont="1" applyFill="1" applyBorder="1" applyAlignment="1">
      <alignment horizontal="center"/>
    </xf>
    <xf numFmtId="0" fontId="21" fillId="4" borderId="16" xfId="0" applyFont="1" applyFill="1" applyBorder="1" applyAlignment="1">
      <alignment horizontal="center"/>
    </xf>
    <xf numFmtId="0" fontId="21" fillId="4" borderId="5" xfId="0" applyFont="1" applyFill="1" applyBorder="1"/>
    <xf numFmtId="0" fontId="27" fillId="4" borderId="55" xfId="0" applyFont="1" applyFill="1" applyBorder="1" applyAlignment="1">
      <alignment horizontal="center"/>
    </xf>
    <xf numFmtId="0" fontId="27" fillId="4" borderId="5" xfId="0" applyFont="1" applyFill="1" applyBorder="1"/>
    <xf numFmtId="0" fontId="27" fillId="0" borderId="0" xfId="0" applyFont="1" applyAlignment="1">
      <alignment horizontal="right"/>
    </xf>
    <xf numFmtId="2" fontId="28" fillId="4" borderId="61" xfId="0" applyNumberFormat="1" applyFont="1" applyFill="1" applyBorder="1" applyAlignment="1">
      <alignment horizontal="center"/>
    </xf>
    <xf numFmtId="49" fontId="23" fillId="11" borderId="67" xfId="0" applyNumberFormat="1" applyFont="1" applyFill="1" applyBorder="1" applyAlignment="1">
      <alignment horizontal="center"/>
    </xf>
    <xf numFmtId="1" fontId="23" fillId="11" borderId="68" xfId="0" applyNumberFormat="1" applyFont="1" applyFill="1" applyBorder="1" applyAlignment="1">
      <alignment horizontal="center"/>
    </xf>
    <xf numFmtId="1" fontId="23" fillId="11" borderId="69" xfId="0" applyNumberFormat="1" applyFont="1" applyFill="1" applyBorder="1" applyAlignment="1">
      <alignment horizontal="center"/>
    </xf>
    <xf numFmtId="1" fontId="23" fillId="0" borderId="70" xfId="0" applyNumberFormat="1" applyFont="1" applyBorder="1" applyAlignment="1">
      <alignment horizontal="center"/>
    </xf>
    <xf numFmtId="1" fontId="23" fillId="0" borderId="31" xfId="0" applyNumberFormat="1" applyFont="1" applyBorder="1" applyAlignment="1">
      <alignment horizontal="center"/>
    </xf>
    <xf numFmtId="12" fontId="5" fillId="0" borderId="59" xfId="0" applyNumberFormat="1" applyFont="1" applyBorder="1" applyAlignment="1" applyProtection="1">
      <protection locked="0"/>
    </xf>
    <xf numFmtId="12" fontId="5" fillId="0" borderId="59" xfId="0" applyNumberFormat="1" applyFont="1" applyBorder="1" applyAlignment="1" applyProtection="1">
      <alignment horizontal="center"/>
      <protection locked="0"/>
    </xf>
    <xf numFmtId="1" fontId="5" fillId="0" borderId="60" xfId="0" applyNumberFormat="1" applyFont="1" applyBorder="1" applyAlignment="1" applyProtection="1">
      <alignment horizontal="right"/>
      <protection locked="0"/>
    </xf>
    <xf numFmtId="12" fontId="5" fillId="0" borderId="65" xfId="0" applyNumberFormat="1" applyFont="1" applyBorder="1" applyAlignment="1" applyProtection="1">
      <protection locked="0"/>
    </xf>
    <xf numFmtId="12" fontId="5" fillId="0" borderId="65" xfId="0" applyNumberFormat="1" applyFont="1" applyBorder="1" applyAlignment="1" applyProtection="1">
      <alignment horizontal="center"/>
      <protection locked="0"/>
    </xf>
    <xf numFmtId="1" fontId="5" fillId="0" borderId="66" xfId="0" applyNumberFormat="1" applyFont="1" applyBorder="1" applyAlignment="1" applyProtection="1">
      <alignment horizontal="right"/>
      <protection locked="0"/>
    </xf>
    <xf numFmtId="12" fontId="5" fillId="0" borderId="65" xfId="0" applyNumberFormat="1" applyFont="1" applyBorder="1" applyProtection="1">
      <protection locked="0"/>
    </xf>
    <xf numFmtId="12" fontId="5" fillId="0" borderId="74" xfId="0" applyNumberFormat="1" applyFont="1" applyBorder="1" applyProtection="1">
      <protection locked="0"/>
    </xf>
    <xf numFmtId="12" fontId="5" fillId="0" borderId="74" xfId="0" applyNumberFormat="1" applyFont="1" applyBorder="1" applyAlignment="1" applyProtection="1">
      <alignment horizontal="center"/>
      <protection locked="0"/>
    </xf>
    <xf numFmtId="1" fontId="5" fillId="0" borderId="75" xfId="0" applyNumberFormat="1" applyFont="1" applyBorder="1" applyAlignment="1" applyProtection="1">
      <alignment horizontal="right"/>
      <protection locked="0"/>
    </xf>
    <xf numFmtId="0" fontId="29" fillId="0" borderId="0" xfId="0" applyFont="1"/>
    <xf numFmtId="0" fontId="5" fillId="0" borderId="64" xfId="0" applyFont="1" applyBorder="1" applyProtection="1">
      <protection locked="0"/>
    </xf>
    <xf numFmtId="0" fontId="4" fillId="0" borderId="63" xfId="0" applyFont="1" applyBorder="1" applyProtection="1">
      <protection locked="0"/>
    </xf>
    <xf numFmtId="0" fontId="24" fillId="12" borderId="0" xfId="0" applyFont="1" applyFill="1" applyAlignment="1">
      <alignment horizontal="right" vertical="center" wrapText="1"/>
    </xf>
    <xf numFmtId="0" fontId="0" fillId="0" borderId="0" xfId="0" applyFont="1" applyAlignment="1"/>
    <xf numFmtId="0" fontId="20" fillId="4" borderId="41" xfId="0" applyFont="1" applyFill="1" applyBorder="1" applyAlignment="1">
      <alignment horizontal="center"/>
    </xf>
    <xf numFmtId="0" fontId="4" fillId="0" borderId="42" xfId="0" applyFont="1" applyBorder="1"/>
    <xf numFmtId="0" fontId="4" fillId="0" borderId="43" xfId="0" applyFont="1" applyBorder="1"/>
    <xf numFmtId="0" fontId="6" fillId="5" borderId="13" xfId="0" applyFont="1" applyFill="1" applyBorder="1" applyAlignment="1">
      <alignment horizontal="center" vertical="center"/>
    </xf>
    <xf numFmtId="0" fontId="4" fillId="0" borderId="14" xfId="0" applyFont="1" applyBorder="1"/>
    <xf numFmtId="0" fontId="4" fillId="0" borderId="15" xfId="0" applyFont="1" applyBorder="1"/>
    <xf numFmtId="0" fontId="3" fillId="2" borderId="2" xfId="0" applyFont="1" applyFill="1" applyBorder="1" applyAlignment="1">
      <alignment vertical="center"/>
    </xf>
    <xf numFmtId="0" fontId="4" fillId="0" borderId="3" xfId="0" applyFont="1" applyBorder="1"/>
    <xf numFmtId="0" fontId="4" fillId="0" borderId="4" xfId="0" applyFont="1" applyBorder="1"/>
    <xf numFmtId="0" fontId="15" fillId="7" borderId="21" xfId="0" applyFont="1" applyFill="1" applyBorder="1" applyAlignment="1">
      <alignment horizontal="center" wrapText="1"/>
    </xf>
    <xf numFmtId="0" fontId="4" fillId="0" borderId="27" xfId="0" applyFont="1" applyBorder="1"/>
    <xf numFmtId="49" fontId="14" fillId="7" borderId="20" xfId="0" applyNumberFormat="1" applyFont="1" applyFill="1" applyBorder="1" applyAlignment="1">
      <alignment horizontal="center" wrapText="1"/>
    </xf>
    <xf numFmtId="0" fontId="4" fillId="0" borderId="26" xfId="0" applyFont="1" applyBorder="1"/>
    <xf numFmtId="0" fontId="15" fillId="7" borderId="22" xfId="0" applyFont="1" applyFill="1" applyBorder="1" applyAlignment="1">
      <alignment horizontal="center" wrapText="1"/>
    </xf>
    <xf numFmtId="0" fontId="4" fillId="0" borderId="28" xfId="0" applyFont="1" applyBorder="1"/>
    <xf numFmtId="0" fontId="24" fillId="12" borderId="19" xfId="0" applyFont="1" applyFill="1" applyBorder="1" applyAlignment="1">
      <alignment horizontal="right" vertical="center" wrapText="1"/>
    </xf>
    <xf numFmtId="0" fontId="4" fillId="0" borderId="19" xfId="0" applyFont="1" applyBorder="1"/>
    <xf numFmtId="0" fontId="10" fillId="2" borderId="9" xfId="0" applyFont="1" applyFill="1" applyBorder="1" applyAlignment="1">
      <alignment horizontal="left" vertical="center"/>
    </xf>
    <xf numFmtId="0" fontId="4" fillId="0" borderId="10" xfId="0" applyFont="1" applyBorder="1"/>
    <xf numFmtId="0" fontId="4" fillId="0" borderId="11" xfId="0" applyFont="1" applyBorder="1"/>
    <xf numFmtId="49" fontId="24" fillId="12" borderId="0" xfId="0" applyNumberFormat="1" applyFont="1" applyFill="1" applyAlignment="1">
      <alignment horizontal="right" vertical="center" wrapText="1"/>
    </xf>
    <xf numFmtId="0" fontId="24" fillId="12" borderId="0" xfId="0" applyFont="1" applyFill="1" applyAlignment="1">
      <alignment horizontal="left" vertical="center" wrapText="1"/>
    </xf>
    <xf numFmtId="49" fontId="5" fillId="0" borderId="62" xfId="0" applyNumberFormat="1" applyFont="1" applyBorder="1" applyProtection="1">
      <protection locked="0"/>
    </xf>
    <xf numFmtId="0" fontId="5" fillId="0" borderId="58" xfId="0" applyFont="1" applyBorder="1" applyAlignment="1" applyProtection="1">
      <protection locked="0"/>
    </xf>
    <xf numFmtId="0" fontId="4" fillId="0" borderId="57" xfId="0" applyFont="1" applyBorder="1" applyProtection="1">
      <protection locked="0"/>
    </xf>
    <xf numFmtId="0" fontId="5" fillId="0" borderId="64" xfId="0" applyFont="1" applyBorder="1" applyAlignment="1" applyProtection="1">
      <protection locked="0"/>
    </xf>
    <xf numFmtId="49" fontId="5" fillId="0" borderId="62" xfId="0" applyNumberFormat="1" applyFont="1" applyBorder="1" applyAlignment="1" applyProtection="1">
      <protection locked="0"/>
    </xf>
    <xf numFmtId="0" fontId="12" fillId="6" borderId="18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protection locked="0"/>
    </xf>
    <xf numFmtId="0" fontId="4" fillId="0" borderId="19" xfId="0" applyFont="1" applyBorder="1" applyProtection="1">
      <protection locked="0"/>
    </xf>
    <xf numFmtId="0" fontId="4" fillId="0" borderId="23" xfId="0" applyFont="1" applyBorder="1" applyProtection="1">
      <protection locked="0"/>
    </xf>
    <xf numFmtId="0" fontId="4" fillId="0" borderId="24" xfId="0" applyFont="1" applyBorder="1" applyProtection="1">
      <protection locked="0"/>
    </xf>
    <xf numFmtId="0" fontId="4" fillId="0" borderId="25" xfId="0" applyFont="1" applyBorder="1" applyProtection="1">
      <protection locked="0"/>
    </xf>
    <xf numFmtId="49" fontId="5" fillId="0" borderId="56" xfId="0" applyNumberFormat="1" applyFont="1" applyBorder="1" applyAlignment="1" applyProtection="1">
      <protection locked="0"/>
    </xf>
    <xf numFmtId="0" fontId="24" fillId="12" borderId="18" xfId="0" applyFont="1" applyFill="1" applyBorder="1" applyAlignment="1">
      <alignment horizontal="left" vertical="center"/>
    </xf>
    <xf numFmtId="0" fontId="4" fillId="0" borderId="18" xfId="0" applyFont="1" applyBorder="1"/>
    <xf numFmtId="49" fontId="5" fillId="0" borderId="71" xfId="0" applyNumberFormat="1" applyFont="1" applyBorder="1" applyProtection="1">
      <protection locked="0"/>
    </xf>
    <xf numFmtId="0" fontId="4" fillId="0" borderId="72" xfId="0" applyFont="1" applyBorder="1" applyProtection="1">
      <protection locked="0"/>
    </xf>
    <xf numFmtId="0" fontId="5" fillId="0" borderId="73" xfId="0" applyFont="1" applyBorder="1" applyProtection="1">
      <protection locked="0"/>
    </xf>
    <xf numFmtId="0" fontId="9" fillId="4" borderId="8" xfId="0" applyFont="1" applyFill="1" applyBorder="1" applyAlignment="1">
      <alignment vertical="top"/>
    </xf>
    <xf numFmtId="0" fontId="4" fillId="0" borderId="17" xfId="0" applyFont="1" applyBorder="1"/>
    <xf numFmtId="0" fontId="4" fillId="0" borderId="7" xfId="0" applyFont="1" applyBorder="1"/>
    <xf numFmtId="0" fontId="25" fillId="6" borderId="0" xfId="0" applyFont="1" applyFill="1" applyAlignment="1" applyProtection="1">
      <alignment horizontal="center"/>
      <protection locked="0"/>
    </xf>
    <xf numFmtId="0" fontId="25" fillId="6" borderId="24" xfId="0" applyFont="1" applyFill="1" applyBorder="1" applyAlignment="1" applyProtection="1">
      <alignment horizontal="center"/>
      <protection locked="0"/>
    </xf>
    <xf numFmtId="0" fontId="19" fillId="10" borderId="0" xfId="0" applyFont="1" applyFill="1" applyAlignment="1">
      <alignment horizontal="center" wrapText="1"/>
    </xf>
    <xf numFmtId="49" fontId="21" fillId="11" borderId="44" xfId="0" applyNumberFormat="1" applyFont="1" applyFill="1" applyBorder="1" applyAlignment="1">
      <alignment horizontal="center" wrapText="1"/>
    </xf>
    <xf numFmtId="0" fontId="4" fillId="0" borderId="47" xfId="0" applyFont="1" applyBorder="1"/>
    <xf numFmtId="0" fontId="21" fillId="11" borderId="45" xfId="0" applyFont="1" applyFill="1" applyBorder="1" applyAlignment="1">
      <alignment horizontal="center" wrapText="1"/>
    </xf>
    <xf numFmtId="0" fontId="21" fillId="11" borderId="46" xfId="0" applyFont="1" applyFill="1" applyBorder="1" applyAlignment="1">
      <alignment horizontal="center" wrapText="1"/>
    </xf>
    <xf numFmtId="0" fontId="4" fillId="0" borderId="48" xfId="0" applyFont="1" applyBorder="1"/>
    <xf numFmtId="0" fontId="7" fillId="2" borderId="8" xfId="0" applyFont="1" applyFill="1" applyBorder="1" applyAlignment="1">
      <alignment horizontal="center" vertical="center" wrapText="1"/>
    </xf>
    <xf numFmtId="0" fontId="4" fillId="0" borderId="34" xfId="0" applyFont="1" applyBorder="1"/>
    <xf numFmtId="0" fontId="4" fillId="0" borderId="35" xfId="0" applyFont="1" applyBorder="1"/>
    <xf numFmtId="0" fontId="4" fillId="0" borderId="36" xfId="0" applyFont="1" applyBorder="1"/>
    <xf numFmtId="0" fontId="4" fillId="0" borderId="38" xfId="0" applyFont="1" applyBorder="1"/>
    <xf numFmtId="0" fontId="4" fillId="0" borderId="39" xfId="0" applyFont="1" applyBorder="1"/>
    <xf numFmtId="0" fontId="4" fillId="0" borderId="40" xfId="0" applyFont="1" applyBorder="1"/>
  </cellXfs>
  <cellStyles count="1">
    <cellStyle name="Normal" xfId="0" builtinId="0"/>
  </cellStyles>
  <dxfs count="1">
    <dxf>
      <numFmt numFmtId="164" formatCode="\-"/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352425</xdr:colOff>
      <xdr:row>0</xdr:row>
      <xdr:rowOff>66675</xdr:rowOff>
    </xdr:from>
    <xdr:ext cx="257175" cy="1905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2"/>
  <sheetViews>
    <sheetView showGridLines="0" tabSelected="1" workbookViewId="0">
      <selection activeCell="B17" sqref="B17:C17"/>
    </sheetView>
  </sheetViews>
  <sheetFormatPr defaultColWidth="14.42578125" defaultRowHeight="15" customHeight="1"/>
  <cols>
    <col min="1" max="1" width="7.7109375" customWidth="1"/>
    <col min="2" max="2" width="19.7109375" customWidth="1"/>
    <col min="3" max="3" width="12.42578125" customWidth="1"/>
    <col min="4" max="4" width="14.28515625" customWidth="1"/>
    <col min="5" max="5" width="10.140625" customWidth="1"/>
    <col min="6" max="6" width="11.42578125" customWidth="1"/>
    <col min="7" max="7" width="11.5703125" customWidth="1"/>
    <col min="8" max="8" width="11.42578125" customWidth="1"/>
    <col min="9" max="9" width="10.85546875" customWidth="1"/>
    <col min="10" max="10" width="15" customWidth="1"/>
    <col min="11" max="11" width="3.140625" hidden="1" customWidth="1"/>
    <col min="12" max="12" width="9.140625" hidden="1" customWidth="1"/>
    <col min="13" max="13" width="13.7109375" hidden="1" customWidth="1"/>
    <col min="14" max="14" width="9.140625" hidden="1" customWidth="1"/>
    <col min="15" max="20" width="8.7109375" hidden="1" customWidth="1"/>
    <col min="21" max="26" width="8.7109375" customWidth="1"/>
  </cols>
  <sheetData>
    <row r="1" spans="1:26" ht="26.25" customHeight="1">
      <c r="A1" s="1" t="s">
        <v>0</v>
      </c>
      <c r="B1" s="2"/>
      <c r="C1" s="2"/>
      <c r="D1" s="2"/>
      <c r="E1" s="2"/>
      <c r="F1" s="77" t="str">
        <f>HYPERLINK("https://www.woodworkerssource.com/blog/woodworking-projects/heres-how-estimate-board-footage-for-your-woodworking-project/","How to use this? Video tutorial here")</f>
        <v>How to use this? Video tutorial here</v>
      </c>
      <c r="G1" s="78"/>
      <c r="H1" s="79"/>
      <c r="I1" s="3"/>
      <c r="J1" s="3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>
      <c r="A2" s="6"/>
      <c r="B2" s="7"/>
      <c r="C2" s="8"/>
      <c r="D2" s="8"/>
      <c r="E2" s="9"/>
      <c r="F2" s="8"/>
      <c r="G2" s="8"/>
      <c r="H2" s="10"/>
      <c r="I2" s="8"/>
      <c r="J2" s="6"/>
      <c r="K2" s="11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7.25" customHeight="1">
      <c r="A3" s="110">
        <v>1</v>
      </c>
      <c r="B3" s="88" t="s">
        <v>1</v>
      </c>
      <c r="C3" s="89"/>
      <c r="D3" s="90"/>
      <c r="E3" s="12"/>
      <c r="F3" s="74" t="s">
        <v>2</v>
      </c>
      <c r="G3" s="75"/>
      <c r="H3" s="75"/>
      <c r="I3" s="76"/>
      <c r="J3" s="13"/>
      <c r="K3" s="11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8.75" customHeight="1">
      <c r="A4" s="111"/>
      <c r="B4" s="98">
        <v>1.7</v>
      </c>
      <c r="C4" s="99"/>
      <c r="D4" s="100"/>
      <c r="E4" s="14"/>
      <c r="F4" s="82"/>
      <c r="G4" s="80" t="str">
        <f>IF(ISBLANK(C8),B8,C8)</f>
        <v>Primary Wood</v>
      </c>
      <c r="H4" s="80" t="str">
        <f>IF(ISBLANK(C9),B9,C9)</f>
        <v>Second Wood</v>
      </c>
      <c r="I4" s="84" t="str">
        <f>IF(ISBLANK(C10),B10,C10)</f>
        <v>Third Wood</v>
      </c>
      <c r="J4" s="13"/>
      <c r="K4" s="11"/>
      <c r="L4" s="5"/>
      <c r="M4" s="5" t="s">
        <v>3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>
      <c r="A5" s="112"/>
      <c r="B5" s="101"/>
      <c r="C5" s="102"/>
      <c r="D5" s="103"/>
      <c r="E5" s="14"/>
      <c r="F5" s="83"/>
      <c r="G5" s="81"/>
      <c r="H5" s="81"/>
      <c r="I5" s="85"/>
      <c r="J5" s="13"/>
      <c r="K5" s="11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8.75" customHeight="1">
      <c r="A6" s="15"/>
      <c r="B6" s="16"/>
      <c r="C6" s="16"/>
      <c r="D6" s="16"/>
      <c r="E6" s="17"/>
      <c r="F6" s="18" t="s">
        <v>4</v>
      </c>
      <c r="G6" s="19">
        <f>Data!J10</f>
        <v>0</v>
      </c>
      <c r="H6" s="19">
        <f>Data!K10</f>
        <v>0</v>
      </c>
      <c r="I6" s="20">
        <f>Data!L10</f>
        <v>0</v>
      </c>
      <c r="J6" s="31" t="s">
        <v>6</v>
      </c>
      <c r="K6" s="11"/>
      <c r="L6" s="5"/>
      <c r="M6" s="5"/>
      <c r="N6" s="5"/>
      <c r="O6" s="5"/>
      <c r="P6" s="5"/>
      <c r="Q6" s="5"/>
      <c r="R6" s="71"/>
      <c r="S6" s="72"/>
      <c r="T6" s="73"/>
      <c r="U6" s="5"/>
      <c r="V6" s="5"/>
      <c r="W6" s="5"/>
      <c r="X6" s="5"/>
      <c r="Y6" s="5"/>
      <c r="Z6" s="5"/>
    </row>
    <row r="7" spans="1:26" ht="18.75" customHeight="1">
      <c r="A7" s="110">
        <v>2</v>
      </c>
      <c r="B7" s="88" t="s">
        <v>16</v>
      </c>
      <c r="C7" s="89"/>
      <c r="D7" s="90"/>
      <c r="E7" s="32"/>
      <c r="F7" s="18" t="s">
        <v>17</v>
      </c>
      <c r="G7" s="19">
        <f>Data!J11</f>
        <v>0</v>
      </c>
      <c r="H7" s="19">
        <f>Data!K11</f>
        <v>0</v>
      </c>
      <c r="I7" s="20">
        <f>Data!L11</f>
        <v>0</v>
      </c>
      <c r="J7" s="31" t="s">
        <v>23</v>
      </c>
      <c r="K7" s="11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8.75" customHeight="1">
      <c r="A8" s="111"/>
      <c r="B8" s="37" t="s">
        <v>24</v>
      </c>
      <c r="C8" s="113"/>
      <c r="D8" s="100"/>
      <c r="E8" s="32"/>
      <c r="F8" s="18" t="s">
        <v>20</v>
      </c>
      <c r="G8" s="19">
        <f>Data!J12</f>
        <v>0</v>
      </c>
      <c r="H8" s="19">
        <f>Data!K12</f>
        <v>0</v>
      </c>
      <c r="I8" s="20">
        <f>Data!L12</f>
        <v>0</v>
      </c>
      <c r="J8" s="31" t="s">
        <v>23</v>
      </c>
      <c r="K8" s="11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8.75" customHeight="1">
      <c r="A9" s="112"/>
      <c r="B9" s="37" t="s">
        <v>25</v>
      </c>
      <c r="C9" s="113"/>
      <c r="D9" s="100"/>
      <c r="E9" s="32"/>
      <c r="F9" s="18" t="s">
        <v>21</v>
      </c>
      <c r="G9" s="19">
        <f>Data!J13</f>
        <v>0</v>
      </c>
      <c r="H9" s="19">
        <f>Data!K13</f>
        <v>0</v>
      </c>
      <c r="I9" s="20">
        <f>Data!L13</f>
        <v>0</v>
      </c>
      <c r="J9" s="31" t="s">
        <v>23</v>
      </c>
      <c r="K9" s="11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8.75" customHeight="1">
      <c r="A10" s="38"/>
      <c r="B10" s="39" t="s">
        <v>26</v>
      </c>
      <c r="C10" s="114"/>
      <c r="D10" s="103"/>
      <c r="E10" s="32"/>
      <c r="F10" s="18" t="s">
        <v>22</v>
      </c>
      <c r="G10" s="19">
        <f>Data!J14</f>
        <v>0</v>
      </c>
      <c r="H10" s="19">
        <f>Data!K14</f>
        <v>0</v>
      </c>
      <c r="I10" s="20">
        <f>Data!L14</f>
        <v>0</v>
      </c>
      <c r="J10" s="31" t="s">
        <v>23</v>
      </c>
      <c r="K10" s="11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8.75" customHeight="1">
      <c r="A11" s="38"/>
      <c r="B11" s="40"/>
      <c r="C11" s="40"/>
      <c r="D11" s="40"/>
      <c r="E11" s="41"/>
      <c r="F11" s="42" t="s">
        <v>27</v>
      </c>
      <c r="G11" s="43">
        <f>Data!J15</f>
        <v>0</v>
      </c>
      <c r="H11" s="43">
        <f>Data!K15</f>
        <v>0</v>
      </c>
      <c r="I11" s="44">
        <f>Data!L15</f>
        <v>0</v>
      </c>
      <c r="J11" s="31" t="s">
        <v>23</v>
      </c>
      <c r="K11" s="11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7.25" customHeight="1">
      <c r="A12" s="38"/>
      <c r="B12" s="40"/>
      <c r="C12" s="40"/>
      <c r="D12" s="40"/>
      <c r="E12" s="40"/>
      <c r="F12" s="40"/>
      <c r="G12" s="40"/>
      <c r="H12" s="40"/>
      <c r="I12" s="40"/>
      <c r="J12" s="13"/>
      <c r="K12" s="11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8" customHeight="1">
      <c r="A13" s="110">
        <v>3</v>
      </c>
      <c r="B13" s="88" t="s">
        <v>28</v>
      </c>
      <c r="C13" s="89"/>
      <c r="D13" s="89"/>
      <c r="E13" s="89"/>
      <c r="F13" s="89"/>
      <c r="G13" s="89"/>
      <c r="H13" s="89"/>
      <c r="I13" s="90"/>
      <c r="J13" s="13"/>
      <c r="K13" s="11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8.75" customHeight="1">
      <c r="A14" s="111"/>
      <c r="B14" s="105" t="s">
        <v>29</v>
      </c>
      <c r="C14" s="70"/>
      <c r="D14" s="92" t="s">
        <v>30</v>
      </c>
      <c r="E14" s="70"/>
      <c r="F14" s="69" t="s">
        <v>31</v>
      </c>
      <c r="G14" s="91" t="s">
        <v>32</v>
      </c>
      <c r="H14" s="69" t="s">
        <v>33</v>
      </c>
      <c r="I14" s="86" t="s">
        <v>34</v>
      </c>
      <c r="J14" s="45" t="s">
        <v>35</v>
      </c>
      <c r="K14" s="46"/>
      <c r="L14" s="5"/>
      <c r="M14" s="5" t="s">
        <v>3</v>
      </c>
      <c r="N14" s="5" t="s">
        <v>36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3.5" customHeight="1">
      <c r="A15" s="112"/>
      <c r="B15" s="106"/>
      <c r="C15" s="70"/>
      <c r="D15" s="70"/>
      <c r="E15" s="70"/>
      <c r="F15" s="70"/>
      <c r="G15" s="70"/>
      <c r="H15" s="70"/>
      <c r="I15" s="87"/>
      <c r="J15" s="47" t="s">
        <v>37</v>
      </c>
      <c r="K15" s="48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spans="1:26" ht="15.75" customHeight="1">
      <c r="A16" s="17"/>
      <c r="B16" s="104"/>
      <c r="C16" s="95"/>
      <c r="D16" s="94"/>
      <c r="E16" s="95"/>
      <c r="F16" s="56"/>
      <c r="G16" s="57"/>
      <c r="H16" s="57"/>
      <c r="I16" s="58"/>
      <c r="J16" s="50" t="str">
        <f>IF(ISBLANK(H16),"-",(((VLOOKUP(F16,Data!$C$2:$D$22,2,FALSE))*G16*H16)/144)*I16)</f>
        <v>-</v>
      </c>
      <c r="K16" s="11"/>
      <c r="L16" s="5"/>
      <c r="M16" s="5" t="e">
        <f>VLOOKUP(F16,Data!$C$1:$D$22,2,FALSE)</f>
        <v>#N/A</v>
      </c>
      <c r="N16" s="5" t="e">
        <f>VLOOKUP(F16,Data!$C$1:$E$22,3,FALSE)</f>
        <v>#N/A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>
      <c r="A17" s="17"/>
      <c r="B17" s="97"/>
      <c r="C17" s="68"/>
      <c r="D17" s="96"/>
      <c r="E17" s="68"/>
      <c r="F17" s="59"/>
      <c r="G17" s="60"/>
      <c r="H17" s="60"/>
      <c r="I17" s="61"/>
      <c r="J17" s="50" t="str">
        <f>IF(ISBLANK(H17),"-",(((VLOOKUP(F17,Data!$C$2:$D$22,2,FALSE))*G17*H17)/144)*I17)</f>
        <v>-</v>
      </c>
      <c r="K17" s="11"/>
      <c r="L17" s="5"/>
      <c r="M17" s="5" t="e">
        <f>VLOOKUP(F17,Data!$C$1:$D$22,2,FALSE)</f>
        <v>#N/A</v>
      </c>
      <c r="N17" s="5" t="e">
        <f>VLOOKUP(F17,Data!$C$1:$E$22,3,FALSE)</f>
        <v>#N/A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>
      <c r="A18" s="17"/>
      <c r="B18" s="97"/>
      <c r="C18" s="68"/>
      <c r="D18" s="96"/>
      <c r="E18" s="68"/>
      <c r="F18" s="59"/>
      <c r="G18" s="60"/>
      <c r="H18" s="60"/>
      <c r="I18" s="61"/>
      <c r="J18" s="50" t="str">
        <f>IF(ISBLANK(H18),"-",(((VLOOKUP(F18,Data!$C$2:$D$22,2,FALSE))*G18*H18)/144)*I18)</f>
        <v>-</v>
      </c>
      <c r="K18" s="11"/>
      <c r="L18" s="5"/>
      <c r="M18" s="5" t="e">
        <f>VLOOKUP(F18,Data!$C$1:$D$22,2,FALSE)</f>
        <v>#N/A</v>
      </c>
      <c r="N18" s="5" t="e">
        <f>VLOOKUP(F18,Data!$C$1:$E$22,3,FALSE)</f>
        <v>#N/A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>
      <c r="A19" s="17"/>
      <c r="B19" s="93"/>
      <c r="C19" s="68"/>
      <c r="D19" s="67"/>
      <c r="E19" s="68"/>
      <c r="F19" s="62"/>
      <c r="G19" s="60"/>
      <c r="H19" s="60"/>
      <c r="I19" s="61"/>
      <c r="J19" s="50" t="str">
        <f>IF(ISBLANK(H19),"-",(((VLOOKUP(F19,Data!$C$2:$D$22,2,FALSE))*G19*H19)/144)*I19)</f>
        <v>-</v>
      </c>
      <c r="K19" s="11"/>
      <c r="L19" s="5"/>
      <c r="M19" s="5" t="e">
        <f>VLOOKUP(F19,Data!$C$1:$D$22,2,FALSE)</f>
        <v>#N/A</v>
      </c>
      <c r="N19" s="5" t="e">
        <f>VLOOKUP(F19,Data!$C$1:$E$22,3,FALSE)</f>
        <v>#N/A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>
      <c r="A20" s="17"/>
      <c r="B20" s="93"/>
      <c r="C20" s="68"/>
      <c r="D20" s="67"/>
      <c r="E20" s="68"/>
      <c r="F20" s="62"/>
      <c r="G20" s="60"/>
      <c r="H20" s="60"/>
      <c r="I20" s="61"/>
      <c r="J20" s="50" t="str">
        <f>IF(ISBLANK(H20),"-",(((VLOOKUP(F20,Data!$C$2:$D$22,2,FALSE))*G20*H20)/144)*I20)</f>
        <v>-</v>
      </c>
      <c r="K20" s="11"/>
      <c r="L20" s="5"/>
      <c r="M20" s="5" t="e">
        <f>VLOOKUP(F20,Data!$C$1:$D$22,2,FALSE)</f>
        <v>#N/A</v>
      </c>
      <c r="N20" s="5" t="e">
        <f>VLOOKUP(F20,Data!$C$1:$E$22,3,FALSE)</f>
        <v>#N/A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>
      <c r="A21" s="17"/>
      <c r="B21" s="93"/>
      <c r="C21" s="68"/>
      <c r="D21" s="67"/>
      <c r="E21" s="68"/>
      <c r="F21" s="62"/>
      <c r="G21" s="60"/>
      <c r="H21" s="60"/>
      <c r="I21" s="61"/>
      <c r="J21" s="50" t="str">
        <f>IF(ISBLANK(H21),"-",(((VLOOKUP(F21,Data!$C$2:$D$22,2,FALSE))*G21*H21)/144)*I21)</f>
        <v>-</v>
      </c>
      <c r="K21" s="11"/>
      <c r="L21" s="5"/>
      <c r="M21" s="5" t="e">
        <f>VLOOKUP(F21,Data!$C$1:$D$22,2,FALSE)</f>
        <v>#N/A</v>
      </c>
      <c r="N21" s="5" t="e">
        <f>VLOOKUP(F21,Data!$C$1:$E$22,3,FALSE)</f>
        <v>#N/A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>
      <c r="A22" s="17"/>
      <c r="B22" s="93"/>
      <c r="C22" s="68"/>
      <c r="D22" s="67"/>
      <c r="E22" s="68"/>
      <c r="F22" s="62"/>
      <c r="G22" s="60"/>
      <c r="H22" s="60"/>
      <c r="I22" s="61"/>
      <c r="J22" s="50" t="str">
        <f>IF(ISBLANK(H22),"-",(((VLOOKUP(F22,Data!$C$2:$D$22,2,FALSE))*G22*H22)/144)*I22)</f>
        <v>-</v>
      </c>
      <c r="K22" s="11"/>
      <c r="L22" s="5"/>
      <c r="M22" s="5" t="e">
        <f>VLOOKUP(F22,Data!$C$1:$D$22,2,FALSE)</f>
        <v>#N/A</v>
      </c>
      <c r="N22" s="5" t="e">
        <f>VLOOKUP(F22,Data!$C$1:$E$22,3,FALSE)</f>
        <v>#N/A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>
      <c r="A23" s="17"/>
      <c r="B23" s="93"/>
      <c r="C23" s="68"/>
      <c r="D23" s="67"/>
      <c r="E23" s="68"/>
      <c r="F23" s="62"/>
      <c r="G23" s="60"/>
      <c r="H23" s="60"/>
      <c r="I23" s="61"/>
      <c r="J23" s="50" t="str">
        <f>IF(ISBLANK(H23),"-",(((VLOOKUP(F23,Data!$C$2:$D$22,2,FALSE))*G23*H23)/144)*I23)</f>
        <v>-</v>
      </c>
      <c r="K23" s="11"/>
      <c r="L23" s="5"/>
      <c r="M23" s="5" t="e">
        <f>VLOOKUP(F23,Data!$C$1:$D$22,2,FALSE)</f>
        <v>#N/A</v>
      </c>
      <c r="N23" s="5" t="e">
        <f>VLOOKUP(F23,Data!$C$1:$E$22,3,FALSE)</f>
        <v>#N/A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>
      <c r="A24" s="17"/>
      <c r="B24" s="93"/>
      <c r="C24" s="68"/>
      <c r="D24" s="67"/>
      <c r="E24" s="68"/>
      <c r="F24" s="62"/>
      <c r="G24" s="60"/>
      <c r="H24" s="60"/>
      <c r="I24" s="61"/>
      <c r="J24" s="50" t="str">
        <f>IF(ISBLANK(H24),"-",(((VLOOKUP(F24,Data!$C$2:$D$22,2,FALSE))*G24*H24)/144)*I24)</f>
        <v>-</v>
      </c>
      <c r="K24" s="11"/>
      <c r="L24" s="5"/>
      <c r="M24" s="5" t="e">
        <f>VLOOKUP(F24,Data!$C$1:$D$22,2,FALSE)</f>
        <v>#N/A</v>
      </c>
      <c r="N24" s="5" t="e">
        <f>VLOOKUP(F24,Data!$C$1:$E$22,3,FALSE)</f>
        <v>#N/A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>
      <c r="A25" s="17"/>
      <c r="B25" s="93"/>
      <c r="C25" s="68"/>
      <c r="D25" s="67"/>
      <c r="E25" s="68"/>
      <c r="F25" s="62"/>
      <c r="G25" s="60"/>
      <c r="H25" s="60"/>
      <c r="I25" s="61"/>
      <c r="J25" s="50" t="str">
        <f>IF(ISBLANK(H25),"-",(((VLOOKUP(F25,Data!$C$2:$D$22,2,FALSE))*G25*H25)/144)*I25)</f>
        <v>-</v>
      </c>
      <c r="K25" s="11"/>
      <c r="L25" s="5"/>
      <c r="M25" s="5" t="e">
        <f>VLOOKUP(F25,Data!$C$1:$D$22,2,FALSE)</f>
        <v>#N/A</v>
      </c>
      <c r="N25" s="5" t="e">
        <f>VLOOKUP(F25,Data!$C$1:$E$22,3,FALSE)</f>
        <v>#N/A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>
      <c r="A26" s="17"/>
      <c r="B26" s="93"/>
      <c r="C26" s="68"/>
      <c r="D26" s="67"/>
      <c r="E26" s="68"/>
      <c r="F26" s="62"/>
      <c r="G26" s="60"/>
      <c r="H26" s="60"/>
      <c r="I26" s="61"/>
      <c r="J26" s="50" t="str">
        <f>IF(ISBLANK(H26),"-",(((VLOOKUP(F26,Data!$C$2:$D$22,2,FALSE))*G26*H26)/144)*I26)</f>
        <v>-</v>
      </c>
      <c r="K26" s="11"/>
      <c r="L26" s="5"/>
      <c r="M26" s="5" t="e">
        <f>VLOOKUP(F26,Data!$C$1:$D$22,2,FALSE)</f>
        <v>#N/A</v>
      </c>
      <c r="N26" s="5" t="e">
        <f>VLOOKUP(F26,Data!$C$1:$E$22,3,FALSE)</f>
        <v>#N/A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>
      <c r="A27" s="17"/>
      <c r="B27" s="93"/>
      <c r="C27" s="68"/>
      <c r="D27" s="67"/>
      <c r="E27" s="68"/>
      <c r="F27" s="62"/>
      <c r="G27" s="60"/>
      <c r="H27" s="60"/>
      <c r="I27" s="61"/>
      <c r="J27" s="50" t="str">
        <f>IF(ISBLANK(H27),"-",(((VLOOKUP(F27,Data!$C$2:$D$22,2,FALSE))*G27*H27)/144)*I27)</f>
        <v>-</v>
      </c>
      <c r="K27" s="11"/>
      <c r="L27" s="5"/>
      <c r="M27" s="5" t="e">
        <f>VLOOKUP(F27,Data!$C$1:$D$22,2,FALSE)</f>
        <v>#N/A</v>
      </c>
      <c r="N27" s="5" t="e">
        <f>VLOOKUP(F27,Data!$C$1:$E$22,3,FALSE)</f>
        <v>#N/A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>
      <c r="A28" s="17"/>
      <c r="B28" s="93"/>
      <c r="C28" s="68"/>
      <c r="D28" s="67"/>
      <c r="E28" s="68"/>
      <c r="F28" s="62"/>
      <c r="G28" s="60"/>
      <c r="H28" s="60"/>
      <c r="I28" s="61"/>
      <c r="J28" s="50" t="str">
        <f>IF(ISBLANK(H28),"-",(((VLOOKUP(F28,Data!$C$2:$D$22,2,FALSE))*G28*H28)/144)*I28)</f>
        <v>-</v>
      </c>
      <c r="K28" s="11"/>
      <c r="L28" s="5"/>
      <c r="M28" s="5" t="e">
        <f>VLOOKUP(F28,Data!$C$1:$D$22,2,FALSE)</f>
        <v>#N/A</v>
      </c>
      <c r="N28" s="5" t="e">
        <f>VLOOKUP(F28,Data!$C$1:$E$22,3,FALSE)</f>
        <v>#N/A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>
      <c r="A29" s="17"/>
      <c r="B29" s="93"/>
      <c r="C29" s="68"/>
      <c r="D29" s="67"/>
      <c r="E29" s="68"/>
      <c r="F29" s="62"/>
      <c r="G29" s="60"/>
      <c r="H29" s="60"/>
      <c r="I29" s="61"/>
      <c r="J29" s="50" t="str">
        <f>IF(ISBLANK(H29),"-",(((VLOOKUP(F29,Data!$C$2:$D$22,2,FALSE))*G29*H29)/144)*I29)</f>
        <v>-</v>
      </c>
      <c r="K29" s="11"/>
      <c r="L29" s="5"/>
      <c r="M29" s="5" t="e">
        <f>VLOOKUP(F29,Data!$C$1:$D$22,2,FALSE)</f>
        <v>#N/A</v>
      </c>
      <c r="N29" s="5" t="e">
        <f>VLOOKUP(F29,Data!$C$1:$E$22,3,FALSE)</f>
        <v>#N/A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>
      <c r="A30" s="17"/>
      <c r="B30" s="93"/>
      <c r="C30" s="68"/>
      <c r="D30" s="67"/>
      <c r="E30" s="68"/>
      <c r="F30" s="62"/>
      <c r="G30" s="60"/>
      <c r="H30" s="60"/>
      <c r="I30" s="61"/>
      <c r="J30" s="50" t="str">
        <f>IF(ISBLANK(H30),"-",(((VLOOKUP(F30,Data!$C$2:$D$22,2,FALSE))*G30*H30)/144)*I30)</f>
        <v>-</v>
      </c>
      <c r="K30" s="11"/>
      <c r="L30" s="5"/>
      <c r="M30" s="5" t="e">
        <f>VLOOKUP(F30,Data!$C$1:$D$22,2,FALSE)</f>
        <v>#N/A</v>
      </c>
      <c r="N30" s="5" t="e">
        <f>VLOOKUP(F30,Data!$C$1:$E$22,3,FALSE)</f>
        <v>#N/A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>
      <c r="A31" s="17"/>
      <c r="B31" s="93"/>
      <c r="C31" s="68"/>
      <c r="D31" s="67"/>
      <c r="E31" s="68"/>
      <c r="F31" s="62"/>
      <c r="G31" s="60"/>
      <c r="H31" s="60"/>
      <c r="I31" s="61"/>
      <c r="J31" s="50" t="str">
        <f>IF(ISBLANK(H31),"-",(((VLOOKUP(F31,Data!$C$2:$D$22,2,FALSE))*G31*H31)/144)*I31)</f>
        <v>-</v>
      </c>
      <c r="K31" s="11"/>
      <c r="L31" s="5"/>
      <c r="M31" s="5" t="e">
        <f>VLOOKUP(F31,Data!$C$1:$D$22,2,FALSE)</f>
        <v>#N/A</v>
      </c>
      <c r="N31" s="5" t="e">
        <f>VLOOKUP(F31,Data!$C$1:$E$22,3,FALSE)</f>
        <v>#N/A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A32" s="17"/>
      <c r="B32" s="93"/>
      <c r="C32" s="68"/>
      <c r="D32" s="67"/>
      <c r="E32" s="68"/>
      <c r="F32" s="62"/>
      <c r="G32" s="60"/>
      <c r="H32" s="60"/>
      <c r="I32" s="61"/>
      <c r="J32" s="50" t="str">
        <f>IF(ISBLANK(H32),"-",(((VLOOKUP(F32,Data!$C$2:$D$22,2,FALSE))*G32*H32)/144)*I32)</f>
        <v>-</v>
      </c>
      <c r="K32" s="11"/>
      <c r="L32" s="5"/>
      <c r="M32" s="5" t="e">
        <f>VLOOKUP(F32,Data!$C$1:$D$22,2,FALSE)</f>
        <v>#N/A</v>
      </c>
      <c r="N32" s="5" t="e">
        <f>VLOOKUP(F32,Data!$C$1:$E$22,3,FALSE)</f>
        <v>#N/A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17"/>
      <c r="B33" s="93"/>
      <c r="C33" s="68"/>
      <c r="D33" s="67"/>
      <c r="E33" s="68"/>
      <c r="F33" s="62"/>
      <c r="G33" s="60"/>
      <c r="H33" s="60"/>
      <c r="I33" s="61"/>
      <c r="J33" s="50" t="str">
        <f>IF(ISBLANK(H33),"-",(((VLOOKUP(F33,Data!$C$2:$D$22,2,FALSE))*G33*H33)/144)*I33)</f>
        <v>-</v>
      </c>
      <c r="K33" s="11"/>
      <c r="L33" s="5"/>
      <c r="M33" s="5" t="e">
        <f>VLOOKUP(F33,Data!$C$1:$D$22,2,FALSE)</f>
        <v>#N/A</v>
      </c>
      <c r="N33" s="5" t="e">
        <f>VLOOKUP(F33,Data!$C$1:$E$22,3,FALSE)</f>
        <v>#N/A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>
      <c r="A34" s="17"/>
      <c r="B34" s="93"/>
      <c r="C34" s="68"/>
      <c r="D34" s="67"/>
      <c r="E34" s="68"/>
      <c r="F34" s="62"/>
      <c r="G34" s="60"/>
      <c r="H34" s="60"/>
      <c r="I34" s="61"/>
      <c r="J34" s="50" t="str">
        <f>IF(ISBLANK(H34),"-",(((VLOOKUP(F34,Data!$C$2:$D$22,2,FALSE))*G34*H34)/144)*I34)</f>
        <v>-</v>
      </c>
      <c r="K34" s="11"/>
      <c r="L34" s="5"/>
      <c r="M34" s="5" t="e">
        <f>VLOOKUP(F34,Data!$C$1:$D$22,2,FALSE)</f>
        <v>#N/A</v>
      </c>
      <c r="N34" s="5" t="e">
        <f>VLOOKUP(F34,Data!$C$1:$E$22,3,FALSE)</f>
        <v>#N/A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17"/>
      <c r="B35" s="93"/>
      <c r="C35" s="68"/>
      <c r="D35" s="67"/>
      <c r="E35" s="68"/>
      <c r="F35" s="62"/>
      <c r="G35" s="60"/>
      <c r="H35" s="60"/>
      <c r="I35" s="61"/>
      <c r="J35" s="50" t="str">
        <f>IF(ISBLANK(H35),"-",(((VLOOKUP(F35,Data!$C$2:$D$22,2,FALSE))*G35*H35)/144)*I35)</f>
        <v>-</v>
      </c>
      <c r="K35" s="11"/>
      <c r="L35" s="5"/>
      <c r="M35" s="5" t="e">
        <f>VLOOKUP(F35,Data!$C$1:$D$22,2,FALSE)</f>
        <v>#N/A</v>
      </c>
      <c r="N35" s="5" t="e">
        <f>VLOOKUP(F35,Data!$C$1:$E$22,3,FALSE)</f>
        <v>#N/A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17"/>
      <c r="B36" s="93"/>
      <c r="C36" s="68"/>
      <c r="D36" s="67"/>
      <c r="E36" s="68"/>
      <c r="F36" s="62"/>
      <c r="G36" s="60"/>
      <c r="H36" s="60"/>
      <c r="I36" s="61"/>
      <c r="J36" s="50" t="str">
        <f>IF(ISBLANK(H36),"-",(((VLOOKUP(F36,Data!$C$2:$D$22,2,FALSE))*G36*H36)/144)*I36)</f>
        <v>-</v>
      </c>
      <c r="K36" s="11"/>
      <c r="L36" s="5"/>
      <c r="M36" s="5" t="e">
        <f>VLOOKUP(F36,Data!$C$1:$D$22,2,FALSE)</f>
        <v>#N/A</v>
      </c>
      <c r="N36" s="5" t="e">
        <f>VLOOKUP(F36,Data!$C$1:$E$22,3,FALSE)</f>
        <v>#N/A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17"/>
      <c r="B37" s="93"/>
      <c r="C37" s="68"/>
      <c r="D37" s="67"/>
      <c r="E37" s="68"/>
      <c r="F37" s="62"/>
      <c r="G37" s="60"/>
      <c r="H37" s="60"/>
      <c r="I37" s="61"/>
      <c r="J37" s="50" t="str">
        <f>IF(ISBLANK(H37),"-",(((VLOOKUP(F37,Data!$C$2:$D$22,2,FALSE))*G37*H37)/144)*I37)</f>
        <v>-</v>
      </c>
      <c r="K37" s="11"/>
      <c r="L37" s="5"/>
      <c r="M37" s="5" t="e">
        <f>VLOOKUP(F37,Data!$C$1:$D$22,2,FALSE)</f>
        <v>#N/A</v>
      </c>
      <c r="N37" s="5" t="e">
        <f>VLOOKUP(F37,Data!$C$1:$E$22,3,FALSE)</f>
        <v>#N/A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17"/>
      <c r="B38" s="93"/>
      <c r="C38" s="68"/>
      <c r="D38" s="67"/>
      <c r="E38" s="68"/>
      <c r="F38" s="62"/>
      <c r="G38" s="60"/>
      <c r="H38" s="60"/>
      <c r="I38" s="61"/>
      <c r="J38" s="50" t="str">
        <f>IF(ISBLANK(H38),"-",(((VLOOKUP(F38,Data!$C$2:$D$22,2,FALSE))*G38*H38)/144)*I38)</f>
        <v>-</v>
      </c>
      <c r="K38" s="11"/>
      <c r="L38" s="5"/>
      <c r="M38" s="5" t="e">
        <f>VLOOKUP(F38,Data!$C$1:$D$22,2,FALSE)</f>
        <v>#N/A</v>
      </c>
      <c r="N38" s="5" t="e">
        <f>VLOOKUP(F38,Data!$C$1:$E$22,3,FALSE)</f>
        <v>#N/A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17"/>
      <c r="B39" s="93"/>
      <c r="C39" s="68"/>
      <c r="D39" s="67"/>
      <c r="E39" s="68"/>
      <c r="F39" s="62"/>
      <c r="G39" s="60"/>
      <c r="H39" s="60"/>
      <c r="I39" s="61"/>
      <c r="J39" s="50" t="str">
        <f>IF(ISBLANK(H39),"-",(((VLOOKUP(F39,Data!$C$2:$D$22,2,FALSE))*G39*H39)/144)*I39)</f>
        <v>-</v>
      </c>
      <c r="K39" s="11"/>
      <c r="L39" s="5"/>
      <c r="M39" s="5" t="e">
        <f>VLOOKUP(F39,Data!$C$1:$D$22,2,FALSE)</f>
        <v>#N/A</v>
      </c>
      <c r="N39" s="5" t="e">
        <f>VLOOKUP(F39,Data!$C$1:$E$22,3,FALSE)</f>
        <v>#N/A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17"/>
      <c r="B40" s="93"/>
      <c r="C40" s="68"/>
      <c r="D40" s="67"/>
      <c r="E40" s="68"/>
      <c r="F40" s="62"/>
      <c r="G40" s="60"/>
      <c r="H40" s="60"/>
      <c r="I40" s="61"/>
      <c r="J40" s="50" t="str">
        <f>IF(ISBLANK(H40),"-",(((VLOOKUP(F40,Data!$C$2:$D$22,2,FALSE))*G40*H40)/144)*I40)</f>
        <v>-</v>
      </c>
      <c r="K40" s="11"/>
      <c r="L40" s="5"/>
      <c r="M40" s="5" t="e">
        <f>VLOOKUP(F40,Data!$C$1:$D$22,2,FALSE)</f>
        <v>#N/A</v>
      </c>
      <c r="N40" s="5" t="e">
        <f>VLOOKUP(F40,Data!$C$1:$E$22,3,FALSE)</f>
        <v>#N/A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17"/>
      <c r="B41" s="93"/>
      <c r="C41" s="68"/>
      <c r="D41" s="67"/>
      <c r="E41" s="68"/>
      <c r="F41" s="62"/>
      <c r="G41" s="60"/>
      <c r="H41" s="60"/>
      <c r="I41" s="61"/>
      <c r="J41" s="50" t="str">
        <f>IF(ISBLANK(H41),"-",(((VLOOKUP(F41,Data!$C$2:$D$22,2,FALSE))*G41*H41)/144)*I41)</f>
        <v>-</v>
      </c>
      <c r="K41" s="11"/>
      <c r="L41" s="5"/>
      <c r="M41" s="5" t="e">
        <f>VLOOKUP(F41,Data!$C$1:$D$22,2,FALSE)</f>
        <v>#N/A</v>
      </c>
      <c r="N41" s="5" t="e">
        <f>VLOOKUP(F41,Data!$C$1:$E$22,3,FALSE)</f>
        <v>#N/A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17"/>
      <c r="B42" s="93"/>
      <c r="C42" s="68"/>
      <c r="D42" s="67"/>
      <c r="E42" s="68"/>
      <c r="F42" s="62"/>
      <c r="G42" s="60"/>
      <c r="H42" s="60"/>
      <c r="I42" s="61"/>
      <c r="J42" s="50" t="str">
        <f>IF(ISBLANK(H42),"-",(((VLOOKUP(F42,Data!$C$2:$D$22,2,FALSE))*G42*H42)/144)*I42)</f>
        <v>-</v>
      </c>
      <c r="K42" s="11"/>
      <c r="L42" s="5"/>
      <c r="M42" s="5" t="e">
        <f>VLOOKUP(F42,Data!$C$1:$D$22,2,FALSE)</f>
        <v>#N/A</v>
      </c>
      <c r="N42" s="5" t="e">
        <f>VLOOKUP(F42,Data!$C$1:$E$22,3,FALSE)</f>
        <v>#N/A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17"/>
      <c r="B43" s="93"/>
      <c r="C43" s="68"/>
      <c r="D43" s="67"/>
      <c r="E43" s="68"/>
      <c r="F43" s="62"/>
      <c r="G43" s="60"/>
      <c r="H43" s="60"/>
      <c r="I43" s="61"/>
      <c r="J43" s="50" t="str">
        <f>IF(ISBLANK(H43),"-",(((VLOOKUP(F43,Data!$C$2:$D$22,2,FALSE))*G43*H43)/144)*I43)</f>
        <v>-</v>
      </c>
      <c r="K43" s="11"/>
      <c r="L43" s="5"/>
      <c r="M43" s="5" t="e">
        <f>VLOOKUP(F43,Data!$C$1:$D$22,2,FALSE)</f>
        <v>#N/A</v>
      </c>
      <c r="N43" s="5" t="e">
        <f>VLOOKUP(F43,Data!$C$1:$E$22,3,FALSE)</f>
        <v>#N/A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17"/>
      <c r="B44" s="93"/>
      <c r="C44" s="68"/>
      <c r="D44" s="67"/>
      <c r="E44" s="68"/>
      <c r="F44" s="62"/>
      <c r="G44" s="60"/>
      <c r="H44" s="60"/>
      <c r="I44" s="61"/>
      <c r="J44" s="50" t="str">
        <f>IF(ISBLANK(H44),"-",(((VLOOKUP(F44,Data!$C$2:$D$22,2,FALSE))*G44*H44)/144)*I44)</f>
        <v>-</v>
      </c>
      <c r="K44" s="11"/>
      <c r="L44" s="5"/>
      <c r="M44" s="5" t="e">
        <f>VLOOKUP(F44,Data!$C$1:$D$22,2,FALSE)</f>
        <v>#N/A</v>
      </c>
      <c r="N44" s="5" t="e">
        <f>VLOOKUP(F44,Data!$C$1:$E$22,3,FALSE)</f>
        <v>#N/A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17"/>
      <c r="B45" s="93"/>
      <c r="C45" s="68"/>
      <c r="D45" s="67"/>
      <c r="E45" s="68"/>
      <c r="F45" s="62"/>
      <c r="G45" s="60"/>
      <c r="H45" s="60"/>
      <c r="I45" s="61"/>
      <c r="J45" s="50" t="str">
        <f>IF(ISBLANK(H45),"-",(((VLOOKUP(F45,Data!$C$2:$D$22,2,FALSE))*G45*H45)/144)*I45)</f>
        <v>-</v>
      </c>
      <c r="K45" s="11"/>
      <c r="L45" s="5"/>
      <c r="M45" s="5" t="e">
        <f>VLOOKUP(F45,Data!$C$1:$D$22,2,FALSE)</f>
        <v>#N/A</v>
      </c>
      <c r="N45" s="5" t="e">
        <f>VLOOKUP(F45,Data!$C$1:$E$22,3,FALSE)</f>
        <v>#N/A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17"/>
      <c r="B46" s="93"/>
      <c r="C46" s="68"/>
      <c r="D46" s="67"/>
      <c r="E46" s="68"/>
      <c r="F46" s="62"/>
      <c r="G46" s="60"/>
      <c r="H46" s="60"/>
      <c r="I46" s="61"/>
      <c r="J46" s="50" t="str">
        <f>IF(ISBLANK(H46),"-",(((VLOOKUP(F46,Data!$C$2:$D$22,2,FALSE))*G46*H46)/144)*I46)</f>
        <v>-</v>
      </c>
      <c r="K46" s="11"/>
      <c r="L46" s="5"/>
      <c r="M46" s="5" t="e">
        <f>VLOOKUP(F46,Data!$C$1:$D$22,2,FALSE)</f>
        <v>#N/A</v>
      </c>
      <c r="N46" s="5" t="e">
        <f>VLOOKUP(F46,Data!$C$1:$E$22,3,FALSE)</f>
        <v>#N/A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17"/>
      <c r="B47" s="93"/>
      <c r="C47" s="68"/>
      <c r="D47" s="67"/>
      <c r="E47" s="68"/>
      <c r="F47" s="62"/>
      <c r="G47" s="60"/>
      <c r="H47" s="60"/>
      <c r="I47" s="61"/>
      <c r="J47" s="50" t="str">
        <f>IF(ISBLANK(H47),"-",(((VLOOKUP(F47,Data!$C$2:$D$22,2,FALSE))*G47*H47)/144)*I47)</f>
        <v>-</v>
      </c>
      <c r="K47" s="11"/>
      <c r="L47" s="5"/>
      <c r="M47" s="5" t="e">
        <f>VLOOKUP(F47,Data!$C$1:$D$22,2,FALSE)</f>
        <v>#N/A</v>
      </c>
      <c r="N47" s="5" t="e">
        <f>VLOOKUP(F47,Data!$C$1:$E$22,3,FALSE)</f>
        <v>#N/A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17"/>
      <c r="B48" s="93"/>
      <c r="C48" s="68"/>
      <c r="D48" s="67"/>
      <c r="E48" s="68"/>
      <c r="F48" s="62"/>
      <c r="G48" s="60"/>
      <c r="H48" s="60"/>
      <c r="I48" s="61"/>
      <c r="J48" s="50" t="str">
        <f>IF(ISBLANK(H48),"-",(((VLOOKUP(F48,Data!$C$2:$D$22,2,FALSE))*G48*H48)/144)*I48)</f>
        <v>-</v>
      </c>
      <c r="K48" s="11"/>
      <c r="L48" s="5"/>
      <c r="M48" s="5" t="e">
        <f>VLOOKUP(F48,Data!$C$1:$D$22,2,FALSE)</f>
        <v>#N/A</v>
      </c>
      <c r="N48" s="5" t="e">
        <f>VLOOKUP(F48,Data!$C$1:$E$22,3,FALSE)</f>
        <v>#N/A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17"/>
      <c r="B49" s="93"/>
      <c r="C49" s="68"/>
      <c r="D49" s="67"/>
      <c r="E49" s="68"/>
      <c r="F49" s="62"/>
      <c r="G49" s="60"/>
      <c r="H49" s="60"/>
      <c r="I49" s="61"/>
      <c r="J49" s="50" t="str">
        <f>IF(ISBLANK(H49),"-",(((VLOOKUP(F49,Data!$C$2:$D$22,2,FALSE))*G49*H49)/144)*I49)</f>
        <v>-</v>
      </c>
      <c r="K49" s="11"/>
      <c r="L49" s="5"/>
      <c r="M49" s="5" t="e">
        <f>VLOOKUP(F49,Data!$C$1:$D$22,2,FALSE)</f>
        <v>#N/A</v>
      </c>
      <c r="N49" s="5" t="e">
        <f>VLOOKUP(F49,Data!$C$1:$E$22,3,FALSE)</f>
        <v>#N/A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17"/>
      <c r="B50" s="93"/>
      <c r="C50" s="68"/>
      <c r="D50" s="67"/>
      <c r="E50" s="68"/>
      <c r="F50" s="62"/>
      <c r="G50" s="60"/>
      <c r="H50" s="60"/>
      <c r="I50" s="61"/>
      <c r="J50" s="50" t="str">
        <f>IF(ISBLANK(H50),"-",(((VLOOKUP(F50,Data!$C$2:$D$22,2,FALSE))*G50*H50)/144)*I50)</f>
        <v>-</v>
      </c>
      <c r="K50" s="11"/>
      <c r="L50" s="5"/>
      <c r="M50" s="5" t="e">
        <f>VLOOKUP(F50,Data!$C$1:$D$22,2,FALSE)</f>
        <v>#N/A</v>
      </c>
      <c r="N50" s="5" t="e">
        <f>VLOOKUP(F50,Data!$C$1:$E$22,3,FALSE)</f>
        <v>#N/A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17"/>
      <c r="B51" s="93"/>
      <c r="C51" s="68"/>
      <c r="D51" s="67"/>
      <c r="E51" s="68"/>
      <c r="F51" s="62"/>
      <c r="G51" s="60"/>
      <c r="H51" s="60"/>
      <c r="I51" s="61"/>
      <c r="J51" s="50" t="str">
        <f>IF(ISBLANK(H51),"-",(((VLOOKUP(F51,Data!$C$2:$D$22,2,FALSE))*G51*H51)/144)*I51)</f>
        <v>-</v>
      </c>
      <c r="K51" s="11"/>
      <c r="L51" s="5"/>
      <c r="M51" s="5" t="e">
        <f>VLOOKUP(F51,Data!$C$1:$D$22,2,FALSE)</f>
        <v>#N/A</v>
      </c>
      <c r="N51" s="5" t="e">
        <f>VLOOKUP(F51,Data!$C$1:$E$22,3,FALSE)</f>
        <v>#N/A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17"/>
      <c r="B52" s="93"/>
      <c r="C52" s="68"/>
      <c r="D52" s="67"/>
      <c r="E52" s="68"/>
      <c r="F52" s="62"/>
      <c r="G52" s="60"/>
      <c r="H52" s="60"/>
      <c r="I52" s="61"/>
      <c r="J52" s="50" t="str">
        <f>IF(ISBLANK(H52),"-",(((VLOOKUP(F52,Data!$C$2:$D$22,2,FALSE))*G52*H52)/144)*I52)</f>
        <v>-</v>
      </c>
      <c r="K52" s="11"/>
      <c r="L52" s="5"/>
      <c r="M52" s="5" t="e">
        <f>VLOOKUP(F52,Data!$C$1:$D$22,2,FALSE)</f>
        <v>#N/A</v>
      </c>
      <c r="N52" s="5" t="e">
        <f>VLOOKUP(F52,Data!$C$1:$E$22,3,FALSE)</f>
        <v>#N/A</v>
      </c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17"/>
      <c r="B53" s="107"/>
      <c r="C53" s="108"/>
      <c r="D53" s="109"/>
      <c r="E53" s="108"/>
      <c r="F53" s="63"/>
      <c r="G53" s="64"/>
      <c r="H53" s="64"/>
      <c r="I53" s="65"/>
      <c r="J53" s="50" t="str">
        <f>IF(ISBLANK(H53),"-",(((VLOOKUP(F53,Data!$C$2:$D$22,2,FALSE))*G53*H53)/144)*I53)</f>
        <v>-</v>
      </c>
      <c r="K53" s="11"/>
      <c r="L53" s="5"/>
      <c r="M53" s="5" t="e">
        <f>VLOOKUP(F53,Data!$C$1:$D$22,2,FALSE)</f>
        <v>#N/A</v>
      </c>
      <c r="N53" s="5" t="e">
        <f>VLOOKUP(F53,Data!$C$1:$E$22,3,FALSE)</f>
        <v>#N/A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4.25" customHeight="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4.25" customHeight="1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</sheetData>
  <sheetProtection algorithmName="SHA-512" hashValue="YntuqIpCvIpq8Pb6T+j6nfOX1v5h9tyUe9DcdrHoecmTdQA8cxPvRoU5+ozgrNO7m29bemKBu0fZa0wugdkFyA==" saltValue="WyZZu3Znlfj+7gh9KD3FUw==" spinCount="100000" sheet="1" objects="1" scenarios="1" selectLockedCells="1"/>
  <mergeCells count="99">
    <mergeCell ref="D41:E41"/>
    <mergeCell ref="D42:E42"/>
    <mergeCell ref="A3:A5"/>
    <mergeCell ref="A7:A9"/>
    <mergeCell ref="A13:A15"/>
    <mergeCell ref="C8:D8"/>
    <mergeCell ref="C9:D9"/>
    <mergeCell ref="C10:D10"/>
    <mergeCell ref="B29:C29"/>
    <mergeCell ref="B30:C30"/>
    <mergeCell ref="D29:E29"/>
    <mergeCell ref="D30:E30"/>
    <mergeCell ref="D31:E31"/>
    <mergeCell ref="D37:E37"/>
    <mergeCell ref="D38:E38"/>
    <mergeCell ref="D39:E39"/>
    <mergeCell ref="D40:E40"/>
    <mergeCell ref="B40:C40"/>
    <mergeCell ref="B38:C38"/>
    <mergeCell ref="B39:C39"/>
    <mergeCell ref="B37:C37"/>
    <mergeCell ref="D53:E53"/>
    <mergeCell ref="D52:E5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B18:C18"/>
    <mergeCell ref="B52:C52"/>
    <mergeCell ref="B53:C53"/>
    <mergeCell ref="B45:C45"/>
    <mergeCell ref="B51:C51"/>
    <mergeCell ref="B47:C47"/>
    <mergeCell ref="B50:C50"/>
    <mergeCell ref="B49:C49"/>
    <mergeCell ref="B46:C46"/>
    <mergeCell ref="B48:C48"/>
    <mergeCell ref="B42:C42"/>
    <mergeCell ref="B44:C44"/>
    <mergeCell ref="B43:C43"/>
    <mergeCell ref="B41:C41"/>
    <mergeCell ref="D23:E23"/>
    <mergeCell ref="D24:E24"/>
    <mergeCell ref="D27:E27"/>
    <mergeCell ref="D28:E28"/>
    <mergeCell ref="D25:E25"/>
    <mergeCell ref="D26:E26"/>
    <mergeCell ref="B33:C33"/>
    <mergeCell ref="B34:C34"/>
    <mergeCell ref="B35:C35"/>
    <mergeCell ref="B31:C31"/>
    <mergeCell ref="B32:C32"/>
    <mergeCell ref="B36:C36"/>
    <mergeCell ref="B27:C27"/>
    <mergeCell ref="B28:C28"/>
    <mergeCell ref="D16:E16"/>
    <mergeCell ref="D20:E20"/>
    <mergeCell ref="D21:E21"/>
    <mergeCell ref="D17:E17"/>
    <mergeCell ref="D18:E18"/>
    <mergeCell ref="B21:C21"/>
    <mergeCell ref="B26:C26"/>
    <mergeCell ref="B22:C22"/>
    <mergeCell ref="B23:C23"/>
    <mergeCell ref="B24:C24"/>
    <mergeCell ref="B25:C25"/>
    <mergeCell ref="B19:C19"/>
    <mergeCell ref="D19:E19"/>
    <mergeCell ref="F1:H1"/>
    <mergeCell ref="G4:G5"/>
    <mergeCell ref="F4:F5"/>
    <mergeCell ref="H4:H5"/>
    <mergeCell ref="I4:I5"/>
    <mergeCell ref="D22:E22"/>
    <mergeCell ref="H14:H15"/>
    <mergeCell ref="F14:F15"/>
    <mergeCell ref="R6:T6"/>
    <mergeCell ref="F3:I3"/>
    <mergeCell ref="I14:I15"/>
    <mergeCell ref="B13:I13"/>
    <mergeCell ref="G14:G15"/>
    <mergeCell ref="D14:E15"/>
    <mergeCell ref="B17:C17"/>
    <mergeCell ref="B3:D3"/>
    <mergeCell ref="B4:D5"/>
    <mergeCell ref="B7:D7"/>
    <mergeCell ref="B20:C20"/>
    <mergeCell ref="B16:C16"/>
    <mergeCell ref="B14:C15"/>
    <mergeCell ref="D36:E36"/>
    <mergeCell ref="D32:E32"/>
    <mergeCell ref="D33:E33"/>
    <mergeCell ref="D35:E35"/>
    <mergeCell ref="D34:E34"/>
  </mergeCells>
  <conditionalFormatting sqref="G6:I11">
    <cfRule type="cellIs" dxfId="0" priority="1" operator="equal">
      <formula>0</formula>
    </cfRule>
  </conditionalFormatting>
  <dataValidations count="3">
    <dataValidation type="list" allowBlank="1" showErrorMessage="1" sqref="F16:F53" xr:uid="{00000000-0002-0000-0000-000000000000}">
      <formula1>Thickness</formula1>
    </dataValidation>
    <dataValidation type="list" allowBlank="1" showErrorMessage="1" sqref="D16:D53" xr:uid="{00000000-0002-0000-0000-000001000000}">
      <formula1>Woodstouse</formula1>
    </dataValidation>
    <dataValidation type="list" allowBlank="1" sqref="B4" xr:uid="{00000000-0002-0000-0000-000002000000}">
      <formula1>Waste_Factor</formula1>
    </dataValidation>
  </dataValidations>
  <pageMargins left="0.25" right="0.25" top="0.75" bottom="0.75" header="0" footer="0"/>
  <pageSetup orientation="portrait" r:id="rId1"/>
  <headerFooter>
    <oddHeader>&amp;R02-022Last updated &amp;D</oddHeader>
    <oddFooter>&amp;C02-047Provided by Woodworkers Source to Help You Build Successful Projects.  Last Updated on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topLeftCell="M1" workbookViewId="0">
      <selection activeCell="S2" sqref="S2"/>
    </sheetView>
  </sheetViews>
  <sheetFormatPr defaultColWidth="14.42578125" defaultRowHeight="15" customHeight="1"/>
  <cols>
    <col min="1" max="1" width="12.7109375" hidden="1" customWidth="1"/>
    <col min="2" max="2" width="9.140625" hidden="1" customWidth="1"/>
    <col min="3" max="3" width="12.5703125" hidden="1" customWidth="1"/>
    <col min="4" max="4" width="18.140625" hidden="1" customWidth="1"/>
    <col min="5" max="6" width="9.140625" hidden="1" customWidth="1"/>
    <col min="7" max="7" width="19.5703125" hidden="1" customWidth="1"/>
    <col min="8" max="8" width="4.42578125" hidden="1" customWidth="1"/>
    <col min="9" max="9" width="9.140625" hidden="1" customWidth="1"/>
    <col min="10" max="10" width="15" hidden="1" customWidth="1"/>
    <col min="11" max="11" width="18" hidden="1" customWidth="1"/>
    <col min="12" max="12" width="16" hidden="1" customWidth="1"/>
    <col min="13" max="13" width="9.140625" customWidth="1"/>
    <col min="14" max="26" width="8.7109375" customWidth="1"/>
  </cols>
  <sheetData>
    <row r="1" spans="1:26">
      <c r="A1" s="21" t="s">
        <v>5</v>
      </c>
      <c r="B1" s="22"/>
      <c r="C1" s="23" t="s">
        <v>7</v>
      </c>
      <c r="D1" s="23" t="s">
        <v>8</v>
      </c>
      <c r="E1" s="21" t="s">
        <v>9</v>
      </c>
      <c r="F1" s="22"/>
      <c r="G1" s="24" t="s">
        <v>10</v>
      </c>
      <c r="H1" s="25"/>
      <c r="I1" s="121" t="s">
        <v>11</v>
      </c>
      <c r="J1" s="122"/>
      <c r="K1" s="122"/>
      <c r="L1" s="123"/>
      <c r="M1" s="25"/>
      <c r="N1" s="25"/>
      <c r="O1" s="25"/>
      <c r="P1" s="115" t="s">
        <v>12</v>
      </c>
      <c r="Q1" s="70"/>
      <c r="R1" s="70"/>
      <c r="S1" s="25"/>
      <c r="T1" s="25"/>
      <c r="U1" s="25"/>
      <c r="V1" s="25"/>
      <c r="W1" s="25"/>
      <c r="X1" s="25"/>
      <c r="Y1" s="25"/>
      <c r="Z1" s="25"/>
    </row>
    <row r="2" spans="1:26">
      <c r="A2" s="26">
        <v>1.5</v>
      </c>
      <c r="B2" s="25"/>
      <c r="C2" s="27">
        <v>0.25</v>
      </c>
      <c r="D2" s="28">
        <v>1</v>
      </c>
      <c r="E2" s="26" t="s">
        <v>13</v>
      </c>
      <c r="F2" s="25"/>
      <c r="G2" s="29" t="str">
        <f>IF(ISBLANK('Project Planner'!C8),'Project Planner'!B8,'Project Planner'!C8)</f>
        <v>Primary Wood</v>
      </c>
      <c r="H2" s="25"/>
      <c r="I2" s="111"/>
      <c r="J2" s="70"/>
      <c r="K2" s="70"/>
      <c r="L2" s="124"/>
      <c r="M2" s="25"/>
      <c r="N2" s="25"/>
      <c r="O2" s="25"/>
      <c r="P2" s="70"/>
      <c r="Q2" s="70"/>
      <c r="R2" s="70"/>
      <c r="S2" s="66"/>
      <c r="T2" s="25"/>
      <c r="U2" s="25"/>
      <c r="V2" s="25"/>
      <c r="W2" s="25"/>
      <c r="X2" s="25"/>
      <c r="Y2" s="25"/>
      <c r="Z2" s="25"/>
    </row>
    <row r="3" spans="1:26">
      <c r="A3" s="26">
        <v>1.6</v>
      </c>
      <c r="B3" s="25"/>
      <c r="C3" s="27">
        <v>0.375</v>
      </c>
      <c r="D3" s="28">
        <v>1</v>
      </c>
      <c r="E3" s="26" t="s">
        <v>13</v>
      </c>
      <c r="F3" s="25"/>
      <c r="G3" s="29" t="str">
        <f>IF(ISBLANK('Project Planner'!C9),'Project Planner'!B9,'Project Planner'!C9)</f>
        <v>Second Wood</v>
      </c>
      <c r="H3" s="25"/>
      <c r="I3" s="111"/>
      <c r="J3" s="70"/>
      <c r="K3" s="70"/>
      <c r="L3" s="124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>
      <c r="A4" s="26">
        <v>1.7</v>
      </c>
      <c r="B4" s="25"/>
      <c r="C4" s="27">
        <v>0.5</v>
      </c>
      <c r="D4" s="28">
        <v>1</v>
      </c>
      <c r="E4" s="26" t="s">
        <v>13</v>
      </c>
      <c r="F4" s="25"/>
      <c r="G4" s="29" t="str">
        <f>IF(ISBLANK('Project Planner'!C10),'Project Planner'!B10,'Project Planner'!C10)</f>
        <v>Third Wood</v>
      </c>
      <c r="H4" s="25"/>
      <c r="I4" s="111"/>
      <c r="J4" s="70"/>
      <c r="K4" s="70"/>
      <c r="L4" s="124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>
      <c r="A5" s="26">
        <v>1.8</v>
      </c>
      <c r="B5" s="25"/>
      <c r="C5" s="27">
        <v>0.625</v>
      </c>
      <c r="D5" s="28">
        <v>1</v>
      </c>
      <c r="E5" s="26" t="s">
        <v>14</v>
      </c>
      <c r="F5" s="25"/>
      <c r="G5" s="25"/>
      <c r="H5" s="30"/>
      <c r="I5" s="111"/>
      <c r="J5" s="70"/>
      <c r="K5" s="70"/>
      <c r="L5" s="124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>
      <c r="A6" s="26">
        <v>1.9</v>
      </c>
      <c r="B6" s="25"/>
      <c r="C6" s="27">
        <v>0.75</v>
      </c>
      <c r="D6" s="28">
        <v>1</v>
      </c>
      <c r="E6" s="26" t="s">
        <v>14</v>
      </c>
      <c r="F6" s="25"/>
      <c r="G6" s="25"/>
      <c r="H6" s="30"/>
      <c r="I6" s="111"/>
      <c r="J6" s="70"/>
      <c r="K6" s="70"/>
      <c r="L6" s="124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>
      <c r="A7" s="26">
        <v>2</v>
      </c>
      <c r="B7" s="25"/>
      <c r="C7" s="27">
        <v>0.875</v>
      </c>
      <c r="D7" s="28">
        <v>1.25</v>
      </c>
      <c r="E7" s="26" t="s">
        <v>15</v>
      </c>
      <c r="F7" s="25"/>
      <c r="G7" s="25"/>
      <c r="H7" s="30"/>
      <c r="I7" s="125"/>
      <c r="J7" s="126"/>
      <c r="K7" s="126"/>
      <c r="L7" s="127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>
      <c r="A8" s="26">
        <v>2.1</v>
      </c>
      <c r="B8" s="25"/>
      <c r="C8" s="27">
        <v>1</v>
      </c>
      <c r="D8" s="28">
        <v>1.25</v>
      </c>
      <c r="E8" s="26" t="s">
        <v>15</v>
      </c>
      <c r="F8" s="25"/>
      <c r="G8" s="25"/>
      <c r="H8" s="30"/>
      <c r="I8" s="116"/>
      <c r="J8" s="118" t="str">
        <f>IF(ISBLANK('Project Planner'!C8),'Project Planner'!B8,'Project Planner'!C8)</f>
        <v>Primary Wood</v>
      </c>
      <c r="K8" s="118" t="str">
        <f>IF(ISBLANK('Project Planner'!C9),'Project Planner'!B9,'Project Planner'!C9)</f>
        <v>Second Wood</v>
      </c>
      <c r="L8" s="119" t="str">
        <f>IF(ISBLANK('Project Planner'!C10),'Project Planner'!B10,'Project Planner'!C10)</f>
        <v>Third Wood</v>
      </c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>
      <c r="A9" s="26">
        <v>2.2000000000000002</v>
      </c>
      <c r="B9" s="25"/>
      <c r="C9" s="27">
        <v>1.125</v>
      </c>
      <c r="D9" s="28">
        <v>1.25</v>
      </c>
      <c r="E9" s="26" t="s">
        <v>15</v>
      </c>
      <c r="F9" s="25"/>
      <c r="G9" s="25"/>
      <c r="H9" s="25"/>
      <c r="I9" s="117"/>
      <c r="J9" s="81"/>
      <c r="K9" s="81"/>
      <c r="L9" s="120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>
      <c r="A10" s="26">
        <v>2.2999999999999998</v>
      </c>
      <c r="B10" s="25"/>
      <c r="C10" s="27">
        <v>1.25</v>
      </c>
      <c r="D10" s="28">
        <v>1.5</v>
      </c>
      <c r="E10" s="26" t="s">
        <v>18</v>
      </c>
      <c r="F10" s="25"/>
      <c r="G10" s="25"/>
      <c r="H10" s="25"/>
      <c r="I10" s="33" t="s">
        <v>4</v>
      </c>
      <c r="J10" s="34">
        <f>(SUMIFS('Project Planner'!$J$16:$J$53,'Project Planner'!$N$16:$N$53,"a",'Project Planner'!$D$16:$D$53,IF(ISBLANK('Project Planner'!$C$8),'Project Planner'!$B$8,'Project Planner'!$C$8))*'Project Planner'!$B$4)</f>
        <v>0</v>
      </c>
      <c r="K10" s="34">
        <f>(SUMIFS('Project Planner'!$J$16:$J$53,'Project Planner'!$N$16:$N$53,"a",'Project Planner'!$D$16:$D$53,IF(ISBLANK('Project Planner'!$C$9),'Project Planner'!$B$9,'Project Planner'!$C$9))*'Project Planner'!$B$4)</f>
        <v>0</v>
      </c>
      <c r="L10" s="35">
        <f>(SUMIFS('Project Planner'!$J$16:$J$53,'Project Planner'!$N$16:$N$53,"a",'Project Planner'!$D$16:$D$53,IF(ISBLANK('Project Planner'!$C$10),'Project Planner'!$B$10,'Project Planner'!$C$10))*'Project Planner'!$B$4)</f>
        <v>0</v>
      </c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>
      <c r="A11" s="26">
        <v>2.4</v>
      </c>
      <c r="B11" s="25"/>
      <c r="C11" s="27">
        <v>1.375</v>
      </c>
      <c r="D11" s="28">
        <v>1.5</v>
      </c>
      <c r="E11" s="26" t="s">
        <v>18</v>
      </c>
      <c r="F11" s="25"/>
      <c r="G11" s="25"/>
      <c r="H11" s="25"/>
      <c r="I11" s="33" t="s">
        <v>17</v>
      </c>
      <c r="J11" s="34">
        <f>(SUMIFS('Project Planner'!$J$16:$J$53,'Project Planner'!$N$16:$N$53,"b",'Project Planner'!$D$16:$D$53,IF(ISBLANK('Project Planner'!$C$8),'Project Planner'!$B$8,'Project Planner'!$C$8))*'Project Planner'!$B$4)</f>
        <v>0</v>
      </c>
      <c r="K11" s="34">
        <f>(SUMIFS('Project Planner'!$J$16:$J$53,'Project Planner'!$N$16:$N$53,"b",'Project Planner'!$D$16:$D$53,IF(ISBLANK('Project Planner'!$C$9),'Project Planner'!$B$9,'Project Planner'!$C$9))*'Project Planner'!$B$4)</f>
        <v>0</v>
      </c>
      <c r="L11" s="35">
        <f>(SUMIFS('Project Planner'!$J$16:$J$53,'Project Planner'!$N$16:$N$53,"b",'Project Planner'!$D$16:$D$53,IF(ISBLANK('Project Planner'!$C$10),'Project Planner'!$B$10,'Project Planner'!$C$10))*'Project Planner'!$B$4)</f>
        <v>0</v>
      </c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>
      <c r="A12" s="26">
        <v>2.5</v>
      </c>
      <c r="B12" s="25"/>
      <c r="C12" s="27">
        <v>1.5</v>
      </c>
      <c r="D12" s="28">
        <v>2</v>
      </c>
      <c r="E12" s="26" t="s">
        <v>19</v>
      </c>
      <c r="F12" s="25"/>
      <c r="G12" s="25"/>
      <c r="H12" s="30"/>
      <c r="I12" s="36" t="s">
        <v>20</v>
      </c>
      <c r="J12" s="34">
        <f>(SUMIFS('Project Planner'!$J$16:$J$53,'Project Planner'!$N$16:$N$53,"c",'Project Planner'!$D$16:$D$53,IF(ISBLANK('Project Planner'!$C$8),'Project Planner'!$B$8,'Project Planner'!$C$8))*'Project Planner'!$B$4)</f>
        <v>0</v>
      </c>
      <c r="K12" s="34">
        <f>(SUMIFS('Project Planner'!$J$16:$J$53,'Project Planner'!$N$16:$N$53,"c",'Project Planner'!$D$16:$D$53,IF(ISBLANK('Project Planner'!$C$9),'Project Planner'!$B$9,'Project Planner'!$C$9))*'Project Planner'!$B$4)</f>
        <v>0</v>
      </c>
      <c r="L12" s="35">
        <f>(SUMIFS('Project Planner'!$J$16:$J$53,'Project Planner'!$N$16:$N$53,"c",'Project Planner'!$D$16:$D$53,IF(ISBLANK('Project Planner'!$C$10),'Project Planner'!$B$10,'Project Planner'!$C$10))*'Project Planner'!$B$4)</f>
        <v>0</v>
      </c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>
      <c r="A13" s="25"/>
      <c r="B13" s="25"/>
      <c r="C13" s="27">
        <v>1.625</v>
      </c>
      <c r="D13" s="28">
        <v>2</v>
      </c>
      <c r="E13" s="26" t="s">
        <v>19</v>
      </c>
      <c r="F13" s="25"/>
      <c r="G13" s="25"/>
      <c r="H13" s="30"/>
      <c r="I13" s="36" t="s">
        <v>21</v>
      </c>
      <c r="J13" s="34">
        <f>(SUMIFS('Project Planner'!$J$16:$J$53,'Project Planner'!$N$16:$N$53,"d",'Project Planner'!$D$16:$D$53,IF(ISBLANK('Project Planner'!$C$8),'Project Planner'!$B$8,'Project Planner'!$C$8))*'Project Planner'!$B$4)</f>
        <v>0</v>
      </c>
      <c r="K13" s="34">
        <f>(SUMIFS('Project Planner'!$J$16:$J$53,'Project Planner'!$N$16:$N$53,"d",'Project Planner'!$D$16:$D$53,IF(ISBLANK('Project Planner'!$C$9),'Project Planner'!$B$9,'Project Planner'!$C$9))*'Project Planner'!$B$4)</f>
        <v>0</v>
      </c>
      <c r="L13" s="35">
        <f>(SUMIFS('Project Planner'!$J$16:$J$53,'Project Planner'!$N$16:$N$53,"d",'Project Planner'!$D$16:$D$53,IF(ISBLANK('Project Planner'!$C$10),'Project Planner'!$B$10,'Project Planner'!$C$10))*'Project Planner'!$B$4)</f>
        <v>0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>
      <c r="A14" s="25"/>
      <c r="B14" s="25"/>
      <c r="C14" s="27">
        <v>1.75</v>
      </c>
      <c r="D14" s="28">
        <v>2</v>
      </c>
      <c r="E14" s="26" t="s">
        <v>19</v>
      </c>
      <c r="F14" s="25"/>
      <c r="G14" s="25"/>
      <c r="H14" s="30"/>
      <c r="I14" s="36" t="s">
        <v>22</v>
      </c>
      <c r="J14" s="34">
        <f>(SUMIFS('Project Planner'!$J$16:$J$53,'Project Planner'!$N$16:$N$53,"e",'Project Planner'!$D$16:$D$53,IF(ISBLANK('Project Planner'!$C$8),'Project Planner'!$B$8,'Project Planner'!$C$8))*'Project Planner'!$B$4)</f>
        <v>0</v>
      </c>
      <c r="K14" s="34">
        <f>(SUMIFS('Project Planner'!$J$16:$J$53,'Project Planner'!$N$16:$N$53,"e",'Project Planner'!$D$16:$D$53,IF(ISBLANK('Project Planner'!$C$9),'Project Planner'!$B$9,'Project Planner'!$C$9))*'Project Planner'!$B$4)</f>
        <v>0</v>
      </c>
      <c r="L14" s="35">
        <f>(SUMIFS('Project Planner'!$J$16:$J$53,'Project Planner'!$N$16:$N$53,"e",'Project Planner'!$D$16:$D$53,IF(ISBLANK('Project Planner'!$C$10),'Project Planner'!$B$10,'Project Planner'!$C$10))*'Project Planner'!$B$4)</f>
        <v>0</v>
      </c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>
      <c r="A15" s="25"/>
      <c r="B15" s="25"/>
      <c r="C15" s="27">
        <v>1.875</v>
      </c>
      <c r="D15" s="28">
        <v>3</v>
      </c>
      <c r="E15" s="26" t="s">
        <v>38</v>
      </c>
      <c r="F15" s="25"/>
      <c r="G15" s="25"/>
      <c r="H15" s="25"/>
      <c r="I15" s="51" t="s">
        <v>27</v>
      </c>
      <c r="J15" s="52">
        <f>(SUMIFS('Project Planner'!$J$16:$J$53,'Project Planner'!$N$16:$N$53,"f",'Project Planner'!$D$16:$D$53,IF(ISBLANK('Project Planner'!$C$8),'Project Planner'!$B$8,'Project Planner'!$C$8))*'Project Planner'!$B$4)</f>
        <v>0</v>
      </c>
      <c r="K15" s="52">
        <f>(SUMIFS('Project Planner'!$J$16:$J$53,'Project Planner'!$N$16:$N$53,"f",'Project Planner'!$D$16:$D$53,IF(ISBLANK('Project Planner'!$C$9),'Project Planner'!$B$9,'Project Planner'!$C$9))*'Project Planner'!$B$4)</f>
        <v>0</v>
      </c>
      <c r="L15" s="53">
        <f>(SUMIFS('Project Planner'!$J$16:$J$53,'Project Planner'!$N$16:$N$53,"f",'Project Planner'!$D$16:$D$53,IF(ISBLANK('Project Planner'!$C$10),'Project Planner'!$B$10,'Project Planner'!$C$10))*'Project Planner'!$B$4)</f>
        <v>0</v>
      </c>
      <c r="M15" s="25"/>
      <c r="N15" s="25"/>
      <c r="O15" s="25"/>
      <c r="S15" s="25"/>
      <c r="T15" s="25"/>
      <c r="U15" s="25"/>
      <c r="V15" s="25"/>
      <c r="W15" s="25"/>
      <c r="X15" s="25"/>
      <c r="Y15" s="25"/>
      <c r="Z15" s="25"/>
    </row>
    <row r="16" spans="1:26">
      <c r="A16" s="25"/>
      <c r="B16" s="25"/>
      <c r="C16" s="27">
        <v>2</v>
      </c>
      <c r="D16" s="28">
        <v>3</v>
      </c>
      <c r="E16" s="26" t="s">
        <v>38</v>
      </c>
      <c r="F16" s="25"/>
      <c r="G16" s="25"/>
      <c r="H16" s="25"/>
      <c r="I16" s="25"/>
      <c r="J16" s="54"/>
      <c r="K16" s="25"/>
      <c r="L16" s="25"/>
      <c r="M16" s="25"/>
      <c r="N16" s="25"/>
      <c r="O16" s="25"/>
      <c r="S16" s="25"/>
      <c r="T16" s="25"/>
      <c r="U16" s="25"/>
      <c r="V16" s="25"/>
      <c r="W16" s="25"/>
      <c r="X16" s="25"/>
      <c r="Y16" s="25"/>
      <c r="Z16" s="25"/>
    </row>
    <row r="17" spans="1:26">
      <c r="A17" s="25"/>
      <c r="B17" s="25"/>
      <c r="C17" s="27">
        <v>2.125</v>
      </c>
      <c r="D17" s="28">
        <v>3</v>
      </c>
      <c r="E17" s="26" t="s">
        <v>38</v>
      </c>
      <c r="F17" s="25"/>
      <c r="G17" s="25"/>
      <c r="H17" s="25"/>
      <c r="I17" s="25"/>
      <c r="J17" s="5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>
      <c r="A18" s="25"/>
      <c r="B18" s="25"/>
      <c r="C18" s="27">
        <v>2.25</v>
      </c>
      <c r="D18" s="28">
        <v>3</v>
      </c>
      <c r="E18" s="26" t="s">
        <v>38</v>
      </c>
      <c r="F18" s="25"/>
      <c r="G18" s="25"/>
      <c r="H18" s="25"/>
      <c r="I18" s="25"/>
      <c r="J18" s="5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>
      <c r="A19" s="25"/>
      <c r="B19" s="25"/>
      <c r="C19" s="27">
        <v>2.375</v>
      </c>
      <c r="D19" s="28">
        <v>3</v>
      </c>
      <c r="E19" s="26" t="s">
        <v>38</v>
      </c>
      <c r="F19" s="25"/>
      <c r="G19" s="25"/>
      <c r="H19" s="25"/>
      <c r="I19" s="25"/>
      <c r="J19" s="5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>
      <c r="A20" s="25"/>
      <c r="B20" s="25"/>
      <c r="C20" s="27">
        <v>2.5</v>
      </c>
      <c r="D20" s="28">
        <v>3</v>
      </c>
      <c r="E20" s="26" t="s">
        <v>38</v>
      </c>
      <c r="F20" s="25"/>
      <c r="G20" s="25"/>
      <c r="H20" s="25"/>
      <c r="I20" s="25"/>
      <c r="J20" s="5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15.75" customHeight="1">
      <c r="A21" s="25"/>
      <c r="B21" s="25"/>
      <c r="C21" s="27">
        <v>2.625</v>
      </c>
      <c r="D21" s="28">
        <v>3</v>
      </c>
      <c r="E21" s="26" t="s">
        <v>38</v>
      </c>
      <c r="F21" s="25"/>
      <c r="G21" s="25"/>
      <c r="H21" s="25"/>
      <c r="I21" s="25"/>
      <c r="J21" s="5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15.75" customHeight="1">
      <c r="A22" s="25"/>
      <c r="B22" s="25"/>
      <c r="C22" s="27">
        <v>2.75</v>
      </c>
      <c r="D22" s="28">
        <v>3</v>
      </c>
      <c r="E22" s="26" t="s">
        <v>38</v>
      </c>
      <c r="F22" s="25"/>
      <c r="G22" s="25"/>
      <c r="H22" s="25"/>
      <c r="I22" s="25"/>
      <c r="J22" s="5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15.7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ht="15.7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ht="15.7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ht="15.7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15.7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ht="15.7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15.7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15.7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15.7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5.7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15.7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15.7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15.7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15.7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15.7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ht="15.7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15.7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ht="15.7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ht="15.7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15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15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ht="15.7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15.7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15.7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5.7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15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ht="15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ht="15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15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15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ht="15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ht="15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ht="15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ht="15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ht="15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15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15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ht="15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15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ht="15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ht="15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 ht="15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ht="15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ht="15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15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5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5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 ht="15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ht="15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 ht="15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 ht="15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ht="15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 ht="15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 ht="15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ht="15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 ht="15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ht="15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ht="15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 ht="15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 ht="15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:26" ht="15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 ht="15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15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 ht="15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 ht="15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1:26" ht="15.7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 ht="15.7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 ht="15.7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 ht="15.7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 ht="15.7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 ht="15.7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 ht="15.7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 ht="15.7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 ht="15.7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 ht="15.7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 ht="15.7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 ht="15.7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15.7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 ht="15.7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 ht="15.7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 ht="15.7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ht="15.7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 ht="15.7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 ht="15.7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 ht="15.7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15.7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 ht="15.7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 ht="15.7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 ht="15.7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 ht="15.7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1:26" ht="15.7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1:26" ht="15.7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1:26" ht="15.7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1:26" ht="15.7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1:26" ht="15.7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 ht="15.7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 ht="15.7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26" ht="15.7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1:26" ht="15.7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 ht="15.7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 ht="15.7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 ht="15.7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 ht="15.7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 ht="15.7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 ht="15.7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 ht="15.7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 ht="15.7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 ht="15.7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 ht="15.7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 ht="15.7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 ht="15.7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 ht="15.7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 ht="15.7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 ht="15.7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 ht="15.7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 ht="15.7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 ht="15.7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 ht="15.7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 ht="15.7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 ht="15.7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 ht="15.7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 ht="15.7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 ht="15.7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 ht="15.7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 ht="15.7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 ht="15.7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 ht="15.7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 ht="15.7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 ht="15.7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 ht="15.7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 ht="15.7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 ht="15.7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 ht="15.7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 ht="15.7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 ht="15.7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 ht="15.7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1:26" ht="15.7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 ht="15.7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 ht="15.7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1:26" ht="15.7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1:26" ht="15.7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 ht="15.7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1:26" ht="15.7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1:26" ht="15.7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 ht="15.7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 ht="15.7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1:26" ht="15.7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1:26" ht="15.7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1:26" ht="15.7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spans="1:26" ht="15.7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 ht="15.7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 ht="15.7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1:26" ht="15.7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spans="1:26" ht="15.7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spans="1:26" ht="15.7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spans="1:26" ht="15.7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26" ht="15.7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26" ht="15.7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26" ht="15.7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 ht="15.7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26" ht="15.7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26" ht="15.7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 ht="15.7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spans="1:26" ht="15.7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spans="1:26" ht="15.7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:26" ht="15.7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spans="1:26" ht="15.7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spans="1:26" ht="15.7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spans="1:26" ht="15.7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spans="1:26" ht="15.7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spans="1:26" ht="15.7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spans="1:26" ht="15.7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spans="1:26" ht="15.7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spans="1:26" ht="15.7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spans="1:26" ht="15.7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1:26" ht="15.7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spans="1:26" ht="15.7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spans="1:26" ht="15.7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spans="1:26" ht="15.7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spans="1:26" ht="15.7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spans="1:26" ht="15.7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spans="1:26" ht="15.7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spans="1:26" ht="15.7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spans="1:26" ht="15.7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spans="1:26" ht="15.7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spans="1:26" ht="15.7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spans="1:26" ht="15.7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spans="1:26" ht="15.7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spans="1:26" ht="15.7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spans="1:26" ht="15.7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spans="1:26" ht="15.7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spans="1:26" ht="15.7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spans="1:26" ht="15.7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spans="1:26" ht="15.7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spans="1:26" ht="15.7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6" ht="15.7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6" ht="15.7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spans="1:26" ht="15.7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spans="1:26" ht="15.7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spans="1:26" ht="15.7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spans="1:26" ht="15.7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spans="1:26" ht="15.7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spans="1:26" ht="15.7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spans="1:26" ht="15.7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spans="1:26" ht="15.7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spans="1:26" ht="15.7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spans="1:26" ht="15.7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spans="1:26" ht="15.7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spans="1:26" ht="15.7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spans="1:26" ht="15.7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spans="1:26" ht="15.7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spans="1:26" ht="15.7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spans="1:26" ht="15.7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spans="1:26" ht="15.7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spans="1:26" ht="15.7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spans="1:26" ht="15.7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spans="1:26" ht="15.7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spans="1:26" ht="15.7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spans="1:26" ht="15.7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spans="1:26" ht="15.7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spans="1:26" ht="15.7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spans="1:26" ht="15.7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spans="1:26" ht="15.7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spans="1:26" ht="15.7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spans="1:26" ht="15.7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spans="1:26" ht="15.7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spans="1:26" ht="15.7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spans="1:26" ht="15.7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spans="1:26" ht="15.7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spans="1:26" ht="15.7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spans="1:26" ht="15.7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spans="1:26" ht="15.7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spans="1:26" ht="15.7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spans="1:26" ht="15.7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spans="1:26" ht="15.7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spans="1:26" ht="15.7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spans="1:26" ht="15.7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spans="1:26" ht="15.7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spans="1:26" ht="15.7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spans="1:26" ht="15.7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spans="1:26" ht="15.7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spans="1:26" ht="15.7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spans="1:26" ht="15.7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spans="1:26" ht="15.7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spans="1:26" ht="15.7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spans="1:26" ht="15.7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spans="1:26" ht="15.7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spans="1:26" ht="15.7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spans="1:26" ht="15.7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spans="1:26" ht="15.7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spans="1:26" ht="15.7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spans="1:26" ht="15.7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spans="1:26" ht="15.7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spans="1:26" ht="15.7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spans="1:26" ht="15.7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spans="1:26" ht="15.7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spans="1:26" ht="15.7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spans="1:26" ht="15.7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spans="1:26" ht="15.7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spans="1:26" ht="15.7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spans="1:26" ht="15.7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spans="1:26" ht="15.7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spans="1:26" ht="15.7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spans="1:26" ht="15.7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spans="1:26" ht="15.7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spans="1:26" ht="15.7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spans="1:26" ht="15.7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spans="1:26" ht="15.7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spans="1:26" ht="15.7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spans="1:26" ht="15.7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spans="1:26" ht="15.7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spans="1:26" ht="15.7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spans="1:26" ht="15.7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spans="1:26" ht="15.7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spans="1:26" ht="15.7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spans="1:26" ht="15.7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spans="1:26" ht="15.7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spans="1:26" ht="15.7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spans="1:26" ht="15.7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spans="1:26" ht="15.7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spans="1:26" ht="15.7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spans="1:26" ht="15.7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spans="1:26" ht="15.7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spans="1:26" ht="15.7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spans="1:26" ht="15.7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spans="1:26" ht="15.7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spans="1:26" ht="15.7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spans="1:26" ht="15.7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spans="1:26" ht="15.7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spans="1:26" ht="15.7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spans="1:26" ht="15.7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spans="1:26" ht="15.7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spans="1:26" ht="15.7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spans="1:26" ht="15.7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spans="1:26" ht="15.7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spans="1:26" ht="15.7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spans="1:26" ht="15.7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spans="1:26" ht="15.7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spans="1:26" ht="15.7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spans="1:26" ht="15.7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spans="1:26" ht="15.7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spans="1:26" ht="15.7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spans="1:26" ht="15.7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spans="1:26" ht="15.7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spans="1:26" ht="15.7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spans="1:26" ht="15.7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spans="1:26" ht="15.7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spans="1:26" ht="15.7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spans="1:26" ht="15.7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spans="1:26" ht="15.7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spans="1:26" ht="15.7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spans="1:26" ht="15.7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spans="1:26" ht="15.7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spans="1:26" ht="15.7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spans="1:26" ht="15.7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spans="1:26" ht="15.7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spans="1:26" ht="15.7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spans="1:26" ht="15.75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spans="1:26" ht="15.75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spans="1:26" ht="15.75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spans="1:26" ht="15.7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spans="1:26" ht="15.75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spans="1:26" ht="15.7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spans="1:26" ht="15.7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spans="1:26" ht="15.75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spans="1:26" ht="15.75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spans="1:26" ht="15.75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spans="1:26" ht="15.7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spans="1:26" ht="15.7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spans="1:26" ht="15.7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spans="1:26" ht="15.7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spans="1:26" ht="15.7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spans="1:26" ht="15.7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spans="1:26" ht="15.7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spans="1:26" ht="15.75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spans="1:26" ht="15.75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spans="1:26" ht="15.75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spans="1:26" ht="15.7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spans="1:26" ht="15.7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spans="1:26" ht="15.7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spans="1:26" ht="15.7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spans="1:26" ht="15.7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spans="1:26" ht="15.7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spans="1:26" ht="15.7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spans="1:26" ht="15.7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spans="1:26" ht="15.75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spans="1:26" ht="15.75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spans="1:26" ht="15.7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spans="1:26" ht="15.7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spans="1:26" ht="15.7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spans="1:26" ht="15.7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spans="1:26" ht="15.7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spans="1:26" ht="15.7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spans="1:26" ht="15.7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spans="1:26" ht="15.7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spans="1:26" ht="15.75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spans="1:26" ht="15.7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spans="1:26" ht="15.75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spans="1:26" ht="15.7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spans="1:26" ht="15.7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spans="1:26" ht="15.7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spans="1:26" ht="15.7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spans="1:26" ht="15.7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spans="1:26" ht="15.7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spans="1:26" ht="15.7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spans="1:26" ht="15.7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spans="1:26" ht="15.7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spans="1:26" ht="15.7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spans="1:26" ht="15.75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spans="1:26" ht="15.7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spans="1:26" ht="15.75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spans="1:26" ht="15.7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spans="1:26" ht="15.7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spans="1:26" ht="15.7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spans="1:26" ht="15.7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spans="1:26" ht="15.7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spans="1:26" ht="15.7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spans="1:26" ht="15.7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spans="1:26" ht="15.7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spans="1:26" ht="15.7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spans="1:26" ht="15.7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spans="1:26" ht="15.7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spans="1:26" ht="15.75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spans="1:26" ht="15.75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spans="1:26" ht="15.7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spans="1:26" ht="15.75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spans="1:26" ht="15.7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spans="1:26" ht="15.7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spans="1:26" ht="15.7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spans="1:26" ht="15.7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spans="1:26" ht="15.7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spans="1:26" ht="15.7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spans="1:26" ht="15.75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spans="1:26" ht="15.75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spans="1:26" ht="15.75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spans="1:26" ht="15.75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spans="1:26" ht="15.7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spans="1:26" ht="15.7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spans="1:26" ht="15.7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spans="1:26" ht="15.7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spans="1:26" ht="15.7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spans="1:26" ht="15.75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spans="1:26" ht="15.75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spans="1:26" ht="15.7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spans="1:26" ht="15.75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spans="1:26" ht="15.7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spans="1:26" ht="15.75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spans="1:26" ht="15.7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spans="1:26" ht="15.7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spans="1:26" ht="15.7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spans="1:26" ht="15.7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spans="1:26" ht="15.75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spans="1:26" ht="15.7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spans="1:26" ht="15.75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spans="1:26" ht="15.7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spans="1:26" ht="15.7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spans="1:26" ht="15.7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spans="1:26" ht="15.7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spans="1:26" ht="15.7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spans="1:26" ht="15.7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spans="1:26" ht="15.75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spans="1:26" ht="15.7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spans="1:26" ht="15.75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spans="1:26" ht="15.7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spans="1:26" ht="15.7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spans="1:26" ht="15.7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spans="1:26" ht="15.7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spans="1:26" ht="15.7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spans="1:26" ht="15.7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spans="1:26" ht="15.7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spans="1:26" ht="15.75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spans="1:26" ht="15.75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spans="1:26" ht="15.75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spans="1:26" ht="15.75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spans="1:26" ht="15.7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spans="1:26" ht="15.7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spans="1:26" ht="15.7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spans="1:26" ht="15.7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spans="1:26" ht="15.7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spans="1:26" ht="15.75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spans="1:26" ht="15.75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spans="1:26" ht="15.75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spans="1:26" ht="15.75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spans="1:26" ht="15.7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spans="1:26" ht="15.7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spans="1:26" ht="15.7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spans="1:26" ht="15.7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spans="1:26" ht="15.7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spans="1:26" ht="15.7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spans="1:26" ht="15.7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spans="1:26" ht="15.75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spans="1:26" ht="15.75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spans="1:26" ht="15.75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spans="1:26" ht="15.7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spans="1:26" ht="15.7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spans="1:26" ht="15.7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spans="1:26" ht="15.75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spans="1:26" ht="15.7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spans="1:26" ht="15.75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spans="1:26" ht="15.7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spans="1:26" ht="15.7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spans="1:26" ht="15.7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spans="1:26" ht="15.7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spans="1:26" ht="15.7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spans="1:26" ht="15.7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spans="1:26" ht="15.7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spans="1:26" ht="15.7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spans="1:26" ht="15.7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spans="1:26" ht="15.7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spans="1:26" ht="15.7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spans="1:26" ht="15.7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spans="1:26" ht="15.7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spans="1:26" ht="15.7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spans="1:26" ht="15.7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spans="1:26" ht="15.7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spans="1:26" ht="15.7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spans="1:26" ht="15.7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spans="1:26" ht="15.7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spans="1:26" ht="15.7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spans="1:26" ht="15.7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spans="1:26" ht="15.7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spans="1:26" ht="15.7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spans="1:26" ht="15.7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spans="1:26" ht="15.7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spans="1:26" ht="15.7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spans="1:26" ht="15.7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spans="1:26" ht="15.7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spans="1:26" ht="15.7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spans="1:26" ht="15.7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spans="1:26" ht="15.7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spans="1:26" ht="15.7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spans="1:26" ht="15.7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spans="1:26" ht="15.7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spans="1:26" ht="15.7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spans="1:26" ht="15.7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spans="1:26" ht="15.7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spans="1:26" ht="15.7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spans="1:26" ht="15.7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spans="1:26" ht="15.7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spans="1:26" ht="15.7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spans="1:26" ht="15.7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spans="1:26" ht="15.7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spans="1:26" ht="15.7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spans="1:26" ht="15.7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spans="1:26" ht="15.7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spans="1:26" ht="15.7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spans="1:26" ht="15.7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spans="1:26" ht="15.7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spans="1:26" ht="15.7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spans="1:26" ht="15.7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spans="1:26" ht="15.7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spans="1:26" ht="15.7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spans="1:26" ht="15.7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spans="1:26" ht="15.7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spans="1:26" ht="15.7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spans="1:26" ht="15.7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spans="1:26" ht="15.7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spans="1:26" ht="15.7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spans="1:26" ht="15.7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spans="1:26" ht="15.7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spans="1:26" ht="15.7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spans="1:26" ht="15.7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spans="1:26" ht="15.7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spans="1:26" ht="15.7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spans="1:26" ht="15.7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spans="1:26" ht="15.7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spans="1:26" ht="15.7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spans="1:26" ht="15.7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spans="1:26" ht="15.7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spans="1:26" ht="15.7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spans="1:26" ht="15.7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spans="1:26" ht="15.7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spans="1:26" ht="15.7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spans="1:26" ht="15.7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spans="1:26" ht="15.7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spans="1:26" ht="15.7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spans="1:26" ht="15.7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spans="1:26" ht="15.7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spans="1:26" ht="15.7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spans="1:26" ht="15.7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spans="1:26" ht="15.7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spans="1:26" ht="15.7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spans="1:26" ht="15.7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spans="1:26" ht="15.7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spans="1:26" ht="15.7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spans="1:26" ht="15.7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spans="1:26" ht="15.7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spans="1:26" ht="15.7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spans="1:26" ht="15.7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spans="1:26" ht="15.7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spans="1:26" ht="15.7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spans="1:26" ht="15.7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spans="1:26" ht="15.7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spans="1:26" ht="15.7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spans="1:26" ht="15.7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spans="1:26" ht="15.7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spans="1:26" ht="15.7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spans="1:26" ht="15.7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spans="1:26" ht="15.7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spans="1:26" ht="15.7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spans="1:26" ht="15.7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spans="1:26" ht="15.7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spans="1:26" ht="15.7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spans="1:26" ht="15.7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spans="1:26" ht="15.7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spans="1:26" ht="15.7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spans="1:26" ht="15.7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spans="1:26" ht="15.7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spans="1:26" ht="15.7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spans="1:26" ht="15.7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spans="1:26" ht="15.7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spans="1:26" ht="15.7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spans="1:26" ht="15.7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spans="1:26" ht="15.7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spans="1:26" ht="15.7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spans="1:26" ht="15.7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spans="1:26" ht="15.7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spans="1:26" ht="15.7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spans="1:26" ht="15.7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spans="1:26" ht="15.7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spans="1:26" ht="15.7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spans="1:26" ht="15.7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spans="1:26" ht="15.7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spans="1:26" ht="15.7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spans="1:26" ht="15.7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spans="1:26" ht="15.7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spans="1:26" ht="15.7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spans="1:26" ht="15.7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spans="1:26" ht="15.7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spans="1:26" ht="15.7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spans="1:26" ht="15.7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spans="1:26" ht="15.7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spans="1:26" ht="15.7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spans="1:26" ht="15.7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spans="1:26" ht="15.7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spans="1:26" ht="15.7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spans="1:26" ht="15.7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spans="1:26" ht="15.7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spans="1:26" ht="15.7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spans="1:26" ht="15.7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spans="1:26" ht="15.7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spans="1:26" ht="15.7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spans="1:26" ht="15.7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spans="1:26" ht="15.7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spans="1:26" ht="15.7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spans="1:26" ht="15.7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spans="1:26" ht="15.7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spans="1:26" ht="15.7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spans="1:26" ht="15.7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spans="1:26" ht="15.7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spans="1:26" ht="15.7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spans="1:26" ht="15.7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spans="1:26" ht="15.7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spans="1:26" ht="15.7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spans="1:26" ht="15.7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spans="1:26" ht="15.7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spans="1:26" ht="15.7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spans="1:26" ht="15.7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spans="1:26" ht="15.7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spans="1:26" ht="15.7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spans="1:26" ht="15.7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spans="1:26" ht="15.7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spans="1:26" ht="15.7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spans="1:26" ht="15.7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spans="1:26" ht="15.7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spans="1:26" ht="15.7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spans="1:26" ht="15.7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spans="1:26" ht="15.7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spans="1:26" ht="15.7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spans="1:26" ht="15.7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spans="1:26" ht="15.7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spans="1:26" ht="15.7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spans="1:26" ht="15.7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spans="1:26" ht="15.7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spans="1:26" ht="15.7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spans="1:26" ht="15.7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spans="1:26" ht="15.7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spans="1:26" ht="15.7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spans="1:26" ht="15.7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spans="1:26" ht="15.7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spans="1:26" ht="15.7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spans="1:26" ht="15.7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spans="1:26" ht="15.7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spans="1:26" ht="15.7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spans="1:26" ht="15.7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spans="1:26" ht="15.7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spans="1:26" ht="15.7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spans="1:26" ht="15.7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spans="1:26" ht="15.7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spans="1:26" ht="15.7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spans="1:26" ht="15.7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spans="1:26" ht="15.7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spans="1:26" ht="15.7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spans="1:26" ht="15.7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spans="1:26" ht="15.7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spans="1:26" ht="15.7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spans="1:26" ht="15.7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spans="1:26" ht="15.7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spans="1:26" ht="15.7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spans="1:26" ht="15.7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spans="1:26" ht="15.7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spans="1:26" ht="15.7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spans="1:26" ht="15.7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spans="1:26" ht="15.7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spans="1:26" ht="15.7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spans="1:26" ht="15.7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spans="1:26" ht="15.7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spans="1:26" ht="15.7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spans="1:26" ht="15.7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spans="1:26" ht="15.7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spans="1:26" ht="15.7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spans="1:26" ht="15.7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spans="1:26" ht="15.7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spans="1:26" ht="15.7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spans="1:26" ht="15.7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spans="1:26" ht="15.7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spans="1:26" ht="15.7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spans="1:26" ht="15.7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spans="1:26" ht="15.7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spans="1:26" ht="15.7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spans="1:26" ht="15.7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spans="1:26" ht="15.7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spans="1:26" ht="15.7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spans="1:26" ht="15.7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spans="1:26" ht="15.7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spans="1:26" ht="15.7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spans="1:26" ht="15.7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spans="1:26" ht="15.7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spans="1:26" ht="15.7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spans="1:26" ht="15.7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spans="1:26" ht="15.7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spans="1:26" ht="15.7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spans="1:26" ht="15.7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spans="1:26" ht="15.7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spans="1:26" ht="15.7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spans="1:26" ht="15.7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spans="1:26" ht="15.7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spans="1:26" ht="15.7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spans="1:26" ht="15.7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spans="1:26" ht="15.7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spans="1:26" ht="15.7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spans="1:26" ht="15.7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spans="1:26" ht="15.7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spans="1:26" ht="15.7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spans="1:26" ht="15.7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spans="1:26" ht="15.7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spans="1:26" ht="15.7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spans="1:26" ht="15.7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spans="1:26" ht="15.7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spans="1:26" ht="15.7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spans="1:26" ht="15.7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spans="1:26" ht="15.7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spans="1:26" ht="15.7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spans="1:26" ht="15.7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spans="1:26" ht="15.7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spans="1:26" ht="15.7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spans="1:26" ht="15.7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spans="1:26" ht="15.7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spans="1:26" ht="15.7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spans="1:26" ht="15.7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spans="1:26" ht="15.7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spans="1:26" ht="15.7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spans="1:26" ht="15.7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spans="1:26" ht="15.7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spans="1:26" ht="15.7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spans="1:26" ht="15.7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spans="1:26" ht="15.7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spans="1:26" ht="15.7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spans="1:26" ht="15.7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spans="1:26" ht="15.7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spans="1:26" ht="15.7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spans="1:26" ht="15.7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spans="1:26" ht="15.7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spans="1:26" ht="15.7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spans="1:26" ht="15.7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spans="1:26" ht="15.7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spans="1:26" ht="15.7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spans="1:26" ht="15.7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spans="1:26" ht="15.7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spans="1:26" ht="15.7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spans="1:26" ht="15.7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spans="1:26" ht="15.7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spans="1:26" ht="15.7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spans="1:26" ht="15.7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spans="1:26" ht="15.7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spans="1:26" ht="15.7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spans="1:26" ht="15.7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spans="1:26" ht="15.7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spans="1:26" ht="15.7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spans="1:26" ht="15.7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spans="1:26" ht="15.7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spans="1:26" ht="15.7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spans="1:26" ht="15.7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spans="1:26" ht="15.7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spans="1:26" ht="15.7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spans="1:26" ht="15.7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spans="1:26" ht="15.7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spans="1:26" ht="15.7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spans="1:26" ht="15.7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spans="1:26" ht="15.7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spans="1:26" ht="15.7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spans="1:26" ht="15.7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spans="1:26" ht="15.7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spans="1:26" ht="15.7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spans="1:26" ht="15.7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spans="1:26" ht="15.7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spans="1:26" ht="15.7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spans="1:26" ht="15.7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spans="1:26" ht="15.7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spans="1:26" ht="15.7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spans="1:26" ht="15.7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spans="1:26" ht="15.7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spans="1:26" ht="15.7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spans="1:26" ht="15.7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spans="1:26" ht="15.7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spans="1:26" ht="15.7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spans="1:26" ht="15.7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spans="1:26" ht="15.7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spans="1:26" ht="15.7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spans="1:26" ht="15.7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spans="1:26" ht="15.7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spans="1:26" ht="15.7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spans="1:26" ht="15.7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spans="1:26" ht="15.7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spans="1:26" ht="15.7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spans="1:26" ht="15.7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spans="1:26" ht="15.7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spans="1:26" ht="15.7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spans="1:26" ht="15.7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spans="1:26" ht="15.7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spans="1:26" ht="15.7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spans="1:26" ht="15.7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spans="1:26" ht="15.7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spans="1:26" ht="15.7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spans="1:26" ht="15.7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spans="1:26" ht="15.7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spans="1:26" ht="15.7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spans="1:26" ht="15.7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spans="1:26" ht="15.7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spans="1:26" ht="15.7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spans="1:26" ht="15.7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spans="1:26" ht="15.7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spans="1:26" ht="15.7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spans="1:26" ht="15.7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spans="1:26" ht="15.7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spans="1:26" ht="15.7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spans="1:26" ht="15.7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spans="1:26" ht="15.7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spans="1:26" ht="15.7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spans="1:26" ht="15.7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spans="1:26" ht="15.7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spans="1:26" ht="15.7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spans="1:26" ht="15.7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spans="1:26" ht="15.7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spans="1:26" ht="15.7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spans="1:26" ht="15.7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spans="1:26" ht="15.7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spans="1:26" ht="15.7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spans="1:26" ht="15.7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spans="1:26" ht="15.7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spans="1:26" ht="15.7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spans="1:26" ht="15.7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spans="1:26" ht="15.7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spans="1:26" ht="15.7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spans="1:26" ht="15.7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spans="1:26" ht="15.7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spans="1:26" ht="15.7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spans="1:26" ht="15.7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spans="1:26" ht="15.7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spans="1:26" ht="15.7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spans="1:26" ht="15.7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spans="1:26" ht="15.7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spans="1:26" ht="15.7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spans="1:26" ht="15.7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spans="1:26" ht="15.7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spans="1:26" ht="15.7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spans="1:26" ht="15.7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spans="1:26" ht="15.7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spans="1:26" ht="15.7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spans="1:26" ht="15.7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spans="1:26" ht="15.7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spans="1:26" ht="15.7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spans="1:26" ht="15.7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spans="1:26" ht="15.7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spans="1:26" ht="15.7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spans="1:26" ht="15.7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spans="1:26" ht="15.7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spans="1:26" ht="15.7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spans="1:26" ht="15.7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spans="1:26" ht="15.7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spans="1:26" ht="15.7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spans="1:26" ht="15.7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spans="1:26" ht="15.7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spans="1:26" ht="15.7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spans="1:26" ht="15.7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spans="1:26" ht="15.7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spans="1:26" ht="15.7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spans="1:26" ht="15.7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spans="1:26" ht="15.7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spans="1:26" ht="15.7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spans="1:26" ht="15.7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spans="1:26" ht="15.7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spans="1:26" ht="15.7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spans="1:26" ht="15.7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spans="1:26" ht="15.7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spans="1:26" ht="15.7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spans="1:26" ht="15.7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spans="1:26" ht="15.7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spans="1:26" ht="15.7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spans="1:26" ht="15.7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spans="1:26" ht="15.7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spans="1:26" ht="15.7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spans="1:26" ht="15.7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spans="1:26" ht="15.7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spans="1:26" ht="15.7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spans="1:26" ht="15.7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spans="1:26" ht="15.7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spans="1:26" ht="15.7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spans="1:26" ht="15.7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spans="1:26" ht="15.7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spans="1:26" ht="15.7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spans="1:26" ht="15.7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spans="1:26" ht="15.7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spans="1:26" ht="15.7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spans="1:26" ht="15.7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spans="1:26" ht="15.7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spans="1:26" ht="15.7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spans="1:26" ht="15.7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spans="1:26" ht="15.7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spans="1:26" ht="15.7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spans="1:26" ht="15.7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spans="1:26" ht="15.7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spans="1:26" ht="15.7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spans="1:26" ht="15.7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spans="1:26" ht="15.7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spans="1:26" ht="15.7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spans="1:26" ht="15.7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spans="1:26" ht="15.7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spans="1:26" ht="15.7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spans="1:26" ht="15.7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spans="1:26" ht="15.7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spans="1:26" ht="15.7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spans="1:26" ht="15.7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spans="1:26" ht="15.7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spans="1:26" ht="15.7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spans="1:26" ht="15.7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spans="1:26" ht="15.7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spans="1:26" ht="15.7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spans="1:26" ht="15.7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spans="1:26" ht="15.7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spans="1:26" ht="15.7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spans="1:26" ht="15.7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spans="1:26" ht="15.7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spans="1:26" ht="15.7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spans="1:26" ht="15.7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spans="1:26" ht="15.7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spans="1:26" ht="15.7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spans="1:26" ht="15.7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spans="1:26" ht="15.7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spans="1:26" ht="15.7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spans="1:26" ht="15.7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spans="1:26" ht="15.7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spans="1:26" ht="15.7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spans="1:26" ht="15.7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spans="1:26" ht="15.7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spans="1:26" ht="15.7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spans="1:26" ht="15.7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spans="1:26" ht="15.7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spans="1:26" ht="15.7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spans="1:26" ht="15.7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spans="1:26" ht="15.7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spans="1:26" ht="15.7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spans="1:26" ht="15.7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spans="1:26" ht="15.7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spans="1:26" ht="15.7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spans="1:26" ht="15.7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spans="1:26" ht="15.7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spans="1:26" ht="15.7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spans="1:26" ht="15.7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spans="1:26" ht="15.7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spans="1:26" ht="15.7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spans="1:26" ht="15.7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spans="1:26" ht="15.7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spans="1:26" ht="15.75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spans="1:26" ht="15.75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spans="1:26" ht="15.75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spans="1:26" ht="15.75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spans="1:26" ht="15.75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spans="1:26" ht="15.75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spans="1:26" ht="15.75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spans="1:26" ht="15.75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spans="1:26" ht="15.75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spans="1:26" ht="15.75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spans="1:26" ht="15.75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spans="1:26" ht="15.75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spans="1:26" ht="15.75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spans="1:26" ht="15.75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spans="1:26" ht="15.75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spans="1:26" ht="15.75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spans="1:26" ht="15.75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spans="1:26" ht="15.75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spans="1:26" ht="15.75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spans="1:26" ht="15.75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spans="1:26" ht="15.75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spans="1:26" ht="15.75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spans="1:26" ht="15.75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spans="1:26" ht="15.75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spans="1:26" ht="15.75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spans="1:26" ht="15.75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spans="1:26" ht="15.75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spans="1:26" ht="15.75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spans="1:26" ht="15.75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spans="1:26" ht="15.75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spans="1:26" ht="15.75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spans="1:26" ht="15.75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spans="1:26" ht="15.75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 spans="1:26" ht="15.75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</sheetData>
  <mergeCells count="6">
    <mergeCell ref="P1:R2"/>
    <mergeCell ref="I8:I9"/>
    <mergeCell ref="J8:J9"/>
    <mergeCell ref="K8:K9"/>
    <mergeCell ref="L8:L9"/>
    <mergeCell ref="I1:L7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Project Planner</vt:lpstr>
      <vt:lpstr>Data</vt:lpstr>
      <vt:lpstr>Thickness</vt:lpstr>
      <vt:lpstr>Waste_Factor</vt:lpstr>
      <vt:lpstr>Woodstouse</vt:lpstr>
      <vt:lpstr>'Project Planner'!Z_0A2537CB_5DFB_464D_A829_C64E72286AF8_.wvu.PrintArea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Stephens</dc:creator>
  <cp:lastModifiedBy>Mark Stephens</cp:lastModifiedBy>
  <dcterms:created xsi:type="dcterms:W3CDTF">2019-09-18T18:10:52Z</dcterms:created>
  <dcterms:modified xsi:type="dcterms:W3CDTF">2019-09-18T19:07:46Z</dcterms:modified>
</cp:coreProperties>
</file>